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G:\KTHT&amp;ĐT-01.7.2025\8. TL HỌP TT, BTV DU\2026.5.25-TL họp BTV\"/>
    </mc:Choice>
  </mc:AlternateContent>
  <xr:revisionPtr revIDLastSave="0" documentId="13_ncr:1_{80A136DE-8C15-44EF-9F63-8755589FA4BF}" xr6:coauthVersionLast="47" xr6:coauthVersionMax="47" xr10:uidLastSave="{00000000-0000-0000-0000-000000000000}"/>
  <bookViews>
    <workbookView xWindow="-28920" yWindow="0" windowWidth="29040" windowHeight="15720" xr2:uid="{00000000-000D-0000-FFFF-FFFF00000000}"/>
  </bookViews>
  <sheets>
    <sheet name="TH PK2" sheetId="5" r:id="rId1"/>
    <sheet name="Sheet1" sheetId="6" r:id="rId2"/>
    <sheet name="Đường liên phường TS-TG" sheetId="4" state="hidden" r:id="rId3"/>
    <sheet name="Đường Trang Hạ" sheetId="1" state="hidden" r:id="rId4"/>
    <sheet name="Tính toán hệ số" sheetId="2" state="hidden" r:id="rId5"/>
    <sheet name="Sheet3" sheetId="3" state="hidden" r:id="rId6"/>
  </sheets>
  <definedNames>
    <definedName name="_xlnm.Print_Area" localSheetId="0">'TH PK2'!$A$1:$AQ$65</definedName>
    <definedName name="_xlnm.Print_Titles" localSheetId="2">'Đường liên phường TS-TG'!$4:$4</definedName>
    <definedName name="_xlnm.Print_Titles" localSheetId="3">'Đường Trang Hạ'!$4:$4</definedName>
    <definedName name="_xlnm.Print_Titles" localSheetId="0">'TH PK2'!$3:$3</definedName>
  </definedNames>
  <calcPr calcId="181029" iterateCount="1"/>
</workbook>
</file>

<file path=xl/calcChain.xml><?xml version="1.0" encoding="utf-8"?>
<calcChain xmlns="http://schemas.openxmlformats.org/spreadsheetml/2006/main">
  <c r="AR16" i="5" l="1"/>
  <c r="AR11" i="5"/>
  <c r="AN22" i="5"/>
  <c r="AN6" i="5"/>
  <c r="AR7" i="5"/>
  <c r="AN45" i="5"/>
  <c r="AR46" i="5"/>
  <c r="AO8" i="5"/>
  <c r="AO9" i="5" s="1"/>
  <c r="AO11" i="5" s="1"/>
  <c r="AO12" i="5" s="1"/>
  <c r="AO13" i="5" s="1"/>
  <c r="AO14" i="5" s="1"/>
  <c r="AO15" i="5" s="1"/>
  <c r="C8" i="5"/>
  <c r="C9" i="5" s="1"/>
  <c r="C11" i="5" s="1"/>
  <c r="C12" i="5" s="1"/>
  <c r="E13" i="5" s="1"/>
  <c r="E14" i="5" s="1"/>
  <c r="G15" i="5" s="1"/>
  <c r="G16" i="5" s="1"/>
  <c r="I17" i="5" s="1"/>
  <c r="L18" i="5" s="1"/>
  <c r="L19" i="5" s="1"/>
  <c r="M20" i="5" s="1"/>
  <c r="N23" i="5" s="1"/>
  <c r="N24" i="5" s="1"/>
  <c r="R26" i="5" s="1"/>
  <c r="R27" i="5" s="1"/>
  <c r="T28" i="5" s="1"/>
  <c r="U30" i="5" s="1"/>
  <c r="U31" i="5" s="1"/>
  <c r="U33" i="5" s="1"/>
  <c r="U35" i="5" s="1"/>
  <c r="U37" i="5" s="1"/>
  <c r="U38" i="5" s="1"/>
  <c r="V39" i="5" s="1"/>
  <c r="W40" i="5" s="1"/>
  <c r="X41" i="5" s="1"/>
  <c r="X42" i="5" s="1"/>
  <c r="Y43" i="5" s="1"/>
  <c r="Y44" i="5" s="1"/>
  <c r="Y46" i="5" s="1"/>
  <c r="AA47" i="5" s="1"/>
  <c r="AC48" i="5" s="1"/>
  <c r="AD49" i="5" s="1"/>
  <c r="AF50" i="5" s="1"/>
  <c r="AG51" i="5" s="1"/>
  <c r="AG53" i="5" s="1"/>
  <c r="AG54" i="5" s="1"/>
  <c r="AG55" i="5" s="1"/>
  <c r="AH57" i="5" s="1"/>
  <c r="AH58" i="5" s="1"/>
  <c r="AH59" i="5" s="1"/>
  <c r="AJ60" i="5" s="1"/>
  <c r="AK61" i="5" s="1"/>
  <c r="AK62" i="5" s="1"/>
  <c r="AK63" i="5" s="1"/>
  <c r="AK64" i="5" s="1"/>
  <c r="AO16" i="5" l="1"/>
  <c r="AO17" i="5" s="1"/>
  <c r="AO18" i="5" s="1"/>
  <c r="AO19" i="5" s="1"/>
  <c r="AO20" i="5" s="1"/>
  <c r="AO23" i="5" s="1"/>
  <c r="AR55" i="5"/>
  <c r="AR53" i="5"/>
  <c r="AN34" i="5"/>
  <c r="AR30" i="5" s="1"/>
  <c r="AR37" i="5"/>
  <c r="AN29" i="5" l="1"/>
  <c r="AO24" i="5"/>
  <c r="AO26" i="5" s="1"/>
  <c r="AO27" i="5" s="1"/>
  <c r="AO28" i="5" s="1"/>
  <c r="AO30" i="5" s="1"/>
  <c r="AO31" i="5" s="1"/>
  <c r="AO33" i="5" s="1"/>
  <c r="AO35" i="5" s="1"/>
  <c r="D42" i="1" l="1"/>
  <c r="D43" i="1" s="1"/>
  <c r="D44" i="1" s="1"/>
  <c r="D46" i="1" s="1"/>
  <c r="D47" i="1" s="1"/>
  <c r="D48" i="1" s="1"/>
  <c r="D49" i="1" s="1"/>
  <c r="D50" i="1" s="1"/>
  <c r="D51" i="1" s="1"/>
  <c r="D52" i="1" s="1"/>
  <c r="D19" i="1"/>
  <c r="D23" i="1" s="1"/>
  <c r="D25" i="1" s="1"/>
  <c r="D26" i="1" s="1"/>
  <c r="D27" i="1" s="1"/>
  <c r="D28" i="1" s="1"/>
  <c r="D29" i="1" s="1"/>
  <c r="D30" i="1" s="1"/>
  <c r="D31" i="1" s="1"/>
  <c r="D32" i="1" s="1"/>
  <c r="D33" i="1" s="1"/>
  <c r="D35" i="1" s="1"/>
  <c r="D37" i="1" s="1"/>
  <c r="D39" i="1" s="1"/>
  <c r="D12" i="1"/>
  <c r="D14" i="1" s="1"/>
  <c r="C57" i="4"/>
  <c r="D36" i="4"/>
  <c r="C32" i="4"/>
  <c r="D28" i="4"/>
  <c r="D29" i="4" s="1"/>
  <c r="D25" i="4"/>
  <c r="C7" i="4"/>
  <c r="AN52" i="5"/>
  <c r="AN65" i="5" s="1"/>
  <c r="AO37" i="5"/>
  <c r="AO38" i="5" s="1"/>
  <c r="AO39" i="5" s="1"/>
  <c r="AO40" i="5" s="1"/>
  <c r="C70" i="4" l="1"/>
  <c r="AO41" i="5"/>
  <c r="AO42" i="5" s="1"/>
  <c r="AO43" i="5" s="1"/>
  <c r="AO44" i="5" s="1"/>
  <c r="D40" i="4"/>
  <c r="D42" i="4" s="1"/>
  <c r="D43" i="4" s="1"/>
  <c r="D44" i="4" s="1"/>
  <c r="D45" i="4" s="1"/>
  <c r="D46" i="4" s="1"/>
  <c r="D47" i="4" s="1"/>
  <c r="D49" i="4" s="1"/>
  <c r="D50" i="4" s="1"/>
  <c r="D52" i="4" s="1"/>
  <c r="D17" i="4"/>
  <c r="D18" i="4" s="1"/>
  <c r="D19" i="4" s="1"/>
  <c r="D20" i="4" s="1"/>
  <c r="D21" i="4" s="1"/>
  <c r="D22" i="4" s="1"/>
  <c r="AO46" i="5" l="1"/>
  <c r="AO47" i="5" s="1"/>
  <c r="AO48" i="5" s="1"/>
  <c r="AO49" i="5" s="1"/>
  <c r="D54" i="4"/>
  <c r="D56" i="4" s="1"/>
  <c r="D53" i="4"/>
  <c r="D58" i="4"/>
  <c r="E7" i="4"/>
  <c r="E57" i="4"/>
  <c r="E32" i="4"/>
  <c r="C10" i="1"/>
  <c r="AO50" i="5" l="1"/>
  <c r="AO51" i="5" s="1"/>
  <c r="D59" i="4"/>
  <c r="D60" i="4" s="1"/>
  <c r="D61" i="4" s="1"/>
  <c r="D63" i="4" s="1"/>
  <c r="D64" i="4" s="1"/>
  <c r="D65" i="4" s="1"/>
  <c r="D66" i="4" s="1"/>
  <c r="D67" i="4" s="1"/>
  <c r="D69" i="4" s="1"/>
  <c r="E70" i="4"/>
  <c r="C40" i="1"/>
  <c r="C15" i="1"/>
  <c r="AO53" i="5" l="1"/>
  <c r="AO54" i="5" s="1"/>
  <c r="AO55" i="5" s="1"/>
  <c r="AO57" i="5" s="1"/>
  <c r="AO58" i="5" s="1"/>
  <c r="AO59" i="5" s="1"/>
  <c r="AO60" i="5" s="1"/>
  <c r="AO61" i="5" s="1"/>
  <c r="AO62" i="5" s="1"/>
  <c r="AO63" i="5" s="1"/>
  <c r="AO64" i="5" s="1"/>
  <c r="C53" i="1"/>
  <c r="I3" i="2"/>
  <c r="J3" i="2" s="1"/>
  <c r="G6" i="2"/>
  <c r="F6" i="2"/>
  <c r="F5" i="2"/>
  <c r="G5" i="2" s="1"/>
  <c r="H6" i="2" s="1"/>
  <c r="J6" i="2" l="1"/>
</calcChain>
</file>

<file path=xl/sharedStrings.xml><?xml version="1.0" encoding="utf-8"?>
<sst xmlns="http://schemas.openxmlformats.org/spreadsheetml/2006/main" count="436" uniqueCount="176">
  <si>
    <t>STT</t>
  </si>
  <si>
    <t>Ghi chú</t>
  </si>
  <si>
    <t>Số ngày dự kiến</t>
  </si>
  <si>
    <t>Thẩm định kết quả lựa chọn nhà thầu</t>
  </si>
  <si>
    <t xml:space="preserve">Phê duyệt kết quả lựa chọn nhà thầu </t>
  </si>
  <si>
    <t>Đơn vị thực hiện</t>
  </si>
  <si>
    <t>Văn phòng</t>
  </si>
  <si>
    <t>Văn phòng và tư vấn</t>
  </si>
  <si>
    <t>UBND thành phố</t>
  </si>
  <si>
    <t>Phòng Tài chính</t>
  </si>
  <si>
    <t>Tư vấn lập HSMT</t>
  </si>
  <si>
    <t>Tư vấn thẩm định</t>
  </si>
  <si>
    <t>Văn phòng và nhà thầu</t>
  </si>
  <si>
    <t>Ngày tháng</t>
  </si>
  <si>
    <t>Thứ bẩy</t>
  </si>
  <si>
    <t>chủ nhật</t>
  </si>
  <si>
    <t>Nội dung công việc</t>
  </si>
  <si>
    <t>Công trình dân dụng cấp II</t>
  </si>
  <si>
    <t>Chưa thuế</t>
  </si>
  <si>
    <t>Thuế</t>
  </si>
  <si>
    <t>Sau thuế</t>
  </si>
  <si>
    <t>Phải đấu thầu</t>
  </si>
  <si>
    <t>Phê duyệt Báo cáo NCKT dự án</t>
  </si>
  <si>
    <t>I</t>
  </si>
  <si>
    <t>II</t>
  </si>
  <si>
    <t>Tối thiểu 18 ngày</t>
  </si>
  <si>
    <t>Mở thầu, đánh giá HSDT</t>
  </si>
  <si>
    <t xml:space="preserve">Thương thảo hợp đồng </t>
  </si>
  <si>
    <t>Bắt buộc</t>
  </si>
  <si>
    <t>Phê duyệt kết quả lựa chọn nhà thầu</t>
  </si>
  <si>
    <t>Không quá 30 ngày đối với công trình cấp II và cấp III</t>
  </si>
  <si>
    <t>III</t>
  </si>
  <si>
    <t>TỔNG CỘNG</t>
  </si>
  <si>
    <t>-</t>
  </si>
  <si>
    <t>Các công việc đã triển khai thực hiện</t>
  </si>
  <si>
    <t>Các công việc triển khai tiếp theo</t>
  </si>
  <si>
    <t>Dự án: ĐTXD đường nội thị kết nối phường Trang Hạ và phường Châu Khê, thị xã Từ Sơn (nay là thành phố Từ Sơn)</t>
  </si>
  <si>
    <t>Chủ đầu tư đã trình Sở Xây dựng thẩm định Báo cáo NCKT dự án tại Tờ trình số 22/TTr-BQLDA ngày 09/01/2025</t>
  </si>
  <si>
    <t>Ngày 20/01/2025, Sở Xây dựng có Văn bản số 218/SXD-ĐT&amp;HT đề nghị Ban QL các DAXD thành phố Từ Sơn hoàn thiện một số nội dung trong hồ sơ Báo cáo NCKT trình thẩm định</t>
  </si>
  <si>
    <t>Hiện nay, Chủ đầu tư đang phối hợp Đơn vị tư vấn thiết kế hoàn thiện các nội dung theo yêu cầu của Sở Xây dựng tại Văn bản số 218/SXD-ĐT&amp;HT</t>
  </si>
  <si>
    <t>Thẩm định, phê duyệt Báo cáo NCKT dự án</t>
  </si>
  <si>
    <t>A</t>
  </si>
  <si>
    <t>B</t>
  </si>
  <si>
    <t>Không quá 30 ngày đối với dự án nhóm B</t>
  </si>
  <si>
    <t>Chủ đầu tư hoàn thiện các nội dung theo yêu cầu của Sở Xây dựng tại Văn bản số 218/SXD-ĐT&amp;HT</t>
  </si>
  <si>
    <t>Cơ quan chủ trì thẩm định dự án, tổng hợp kết quả và cáo người quyết định đầu tư</t>
  </si>
  <si>
    <t>Phòng QLĐT thành phố</t>
  </si>
  <si>
    <t>UBND thành phố Từ Sơn</t>
  </si>
  <si>
    <t>Chủ đầu tư</t>
  </si>
  <si>
    <t>Bộ phận chuẩn bị dự án của Chủ đầu tư</t>
  </si>
  <si>
    <t>Bộ phận thẩm định của Chủ đầu tư</t>
  </si>
  <si>
    <t>Lập, trình thẩm định, phê duyệt dự toán chi phí chuẩn bị lập thiết kế xây dựng triển khai sau thiết kế cơ sở</t>
  </si>
  <si>
    <t>Thẩm định dự toán chi phí chuẩn bị lập thiết kế xây dựng triển khai sau thiết kế cơ sở</t>
  </si>
  <si>
    <t>Phê duyệt dự toán chi phí chuẩn bị lập thiết kế xây dựng triển khai sau thiết kế cơ sở</t>
  </si>
  <si>
    <t>Lập, trình thẩm định, phê duyệt kế hoạch lựa chọn nhà thầu giai đoạn lập thiết kế xây dựng triển khai sau thiết kế cơ sở</t>
  </si>
  <si>
    <t>Phê duyệt kế hoạch lựa chọn nhà thầu giai đoạn lập thiết kế xây dựng triển khai sau thiết kế cơ sở</t>
  </si>
  <si>
    <t>Thẩm định kế hoạch lựa chọc nhà thầu giai đoạn lập thiết kế xây dựng triển khai sau thiết kế cơ sở</t>
  </si>
  <si>
    <t>Chủ đầu tư và Nhà thầu tư vấn</t>
  </si>
  <si>
    <t>Hoàn thiện hợp đồng, chỉ định thầu rút gọn và ký kết hợp đồng gói thầu: Tư vấn lập E-HSMT, đánh giá E-HSDT gói thầu tư vấn lập thiết kế xây dựng triển khai sau thiết kế cơ sở</t>
  </si>
  <si>
    <t>Hoàn thiện hợp đồng, chỉ định thầu rút gọn và ký kết hợp đồng gói thầu: Tư vấn thẩm định E-HSMT, kết quả lựa chọn nhà thầu gói thầu tư vấn lập thiết kế xây dựng triển khai sau thiết kế cơ sở</t>
  </si>
  <si>
    <t>Tổ chức lập E-HSMT</t>
  </si>
  <si>
    <t>Nhà thầu tư vấn</t>
  </si>
  <si>
    <t>Ký hợp hợp đồng gói thầu tư vấn lập lập thiết kế xây dựng triển khai sau thiết kế cơ sở</t>
  </si>
  <si>
    <t>Lập thiết kế xây dựng triển khai sau thiết kế cơ sở</t>
  </si>
  <si>
    <t>Hoàn thiện hợp đồng, chỉ định thầu rút gọn và ký kết hợp đồng các gói thầu: Thẩm tra thiết kế xây dựng triển khai sau thiết kế cơ sở</t>
  </si>
  <si>
    <t>Hoàn thiện thủ tục, trình thẩm định thiết kế xây dựng triển khai sau thiết kế cơ sở</t>
  </si>
  <si>
    <t>Thẩm định Báo cáo NCKT của Sở quản lý công trình xây dựng chuyên ngành theo phân cấp của UBND tỉnh</t>
  </si>
  <si>
    <t>Thẩm định thiết kế xây dựng triển khai sau thiết kế cơ sở của Sở quản lý công trình xây dựng chuyên ngành theo phân cấp của UBND tỉnh</t>
  </si>
  <si>
    <t>Chủ đầu tư tổng hợp kết quả, tổ chức thẩm định thiết kế xây dựng triển khai sau thiết kế cơ sở và dự toán xây dựng</t>
  </si>
  <si>
    <t>Sở Xây dựng</t>
  </si>
  <si>
    <t>Phê duyệt thiết kế xây dựng triển khai sau thiết kế cơ sở và dự toán xây dựng</t>
  </si>
  <si>
    <t>Tổ chức lựa chọn nhà thầu thi công xây dựng công trình</t>
  </si>
  <si>
    <t>Phòng TC-KH thành phố</t>
  </si>
  <si>
    <t xml:space="preserve">Lập, trình thẩm định, phê duyệt kế hoạch lựa chọn nhà thầu </t>
  </si>
  <si>
    <t xml:space="preserve">Thẩm định kế hoạch lựa chọn nhà thầu </t>
  </si>
  <si>
    <t xml:space="preserve">Phê duyệt kế hoạch lựa chọn nhà thầu </t>
  </si>
  <si>
    <t>Hoàn thiện hợp đồng, chỉ định thầu rút gọn và ký kết hợp đồng gói thầu: Tư vấn lập E-HSMT, đánh giá E-HSDT gói thầu Thi công xây dựng</t>
  </si>
  <si>
    <t>Hoàn thiện hợp đồng, chỉ định thầu rút gọn và ký kết hợp đồng gói thầu: Tư vấn thẩm định E-HSMT, kết quả lựa chọn nhà thầu gói thầu Thi công xây dựng</t>
  </si>
  <si>
    <t>Đấu thầu lựa chọn tư vấn lập thiết kế xây dựng triển khai sau thiết kế cơ sở</t>
  </si>
  <si>
    <t>Tối thiểu 18 ngày đối với gói thầu &gt; 10 tỷ</t>
  </si>
  <si>
    <t>Chuẩn bị E-HSDT</t>
  </si>
  <si>
    <t>Đánh giá E-HSDT</t>
  </si>
  <si>
    <t>Hoàn thiện, ký kết hợp đồng</t>
  </si>
  <si>
    <t>Nhà thầu thi công xây dựng</t>
  </si>
  <si>
    <t>Chủ đầu tư và Nhà thầu thi công xây dựng</t>
  </si>
  <si>
    <t xml:space="preserve"> Thẩm định, phê duyệt E-HSMT; đăng tải E-HSMT trên hệ thống mạng đấu thầu </t>
  </si>
  <si>
    <t>DỰ KIẾN THỜI GIAN THỰC HIỆN CÔNG TÁC CHUẨN BỊ ĐẦU TƯ</t>
  </si>
  <si>
    <t>Dự án: ĐTXD cải tạo, nâng cấp và mở rộng tuyến đường giao thông liên phường Tam Sơn - Tương Giang, thị xã Từ Sơn (nay là thành phố Từ Sơn)</t>
  </si>
  <si>
    <t>Lập, trình thẩm định, phê duyệt dự toán chi phí chuẩn bị lập Báo cáo NCKT dự án</t>
  </si>
  <si>
    <t>Thẩm định dự toán chi phí chuẩn bị lập Báo cáo NCKT dự án</t>
  </si>
  <si>
    <t>Phê duyệt dự toán chi phí chuẩn bị lập Báo cáo NCKT dự án</t>
  </si>
  <si>
    <t>Lập, trình thẩm định, phê duyệt kế hoạch lựa chọn nhà thầu giai đoạn lập Báo cáo NCKT dự án</t>
  </si>
  <si>
    <t>Thẩm định kế hoạch lựa chọc nhà thầu giai đoạn lập Báo cáo NCKT dự án</t>
  </si>
  <si>
    <t>Phê duyệt kế hoạch lựa chọn nhà thầu giai đoạn lập Báo cáo NCKT dự án</t>
  </si>
  <si>
    <t>Đấu thầu lựa chọn nhà thầu tư vấn khảo sát, lập Báo cáo NCKT dự án</t>
  </si>
  <si>
    <t>Hoàn thiện hợp đồng, chỉ định thầu rút gọn và ký kết hợp đồng gói thầu: Tư vấn lập E-HSMT, đánh giá E-HSDT gói thầu tư vấn khảo sát, lập Báo cáo NCKT dự án</t>
  </si>
  <si>
    <t>Hoàn thiện hợp đồng, chỉ định thầu rút gọn và ký kết hợp đồng gói thầu: Tư vấn thẩm định E-HSMT, kết quả lựa chọn nhà thầu gói thầu tư vấn khảo sát, lập Báo cáo NCKT dự án</t>
  </si>
  <si>
    <t>Bắt buộc đối với tư vấn</t>
  </si>
  <si>
    <t>Ký hợp hợp đồng gói thầu tư vấn lập thiết kế xây dựng triển khai sau thiết kế cơ sở</t>
  </si>
  <si>
    <t>Ký hợp hợp đồng gói thầu tư vấn khảo sát, lập Báo cáo NCKT dự án</t>
  </si>
  <si>
    <t>Khảo sát, lập Báo cáo NCKT dự án</t>
  </si>
  <si>
    <t>Thẩm tra thiết kế xây dựng triển khai sau thiết kế cơ sở và dự toán xây dựng</t>
  </si>
  <si>
    <t>Hoàn thiện thủ tục, trình thẩm định Báo cáo NCKT dự án</t>
  </si>
  <si>
    <t>Cơ quan chủ trì thẩm định dự án, tổng hợp và báo cáo người quyết định đầu tư phê duyệt</t>
  </si>
  <si>
    <t>Thỏa thuận thiết kế, đấu nối hạ tầng với các cơ quan liên quan về cấp điện, cấp thoát nước, đấu nối với các tuyến đường (nếu có)…</t>
  </si>
  <si>
    <t>ĐTM</t>
  </si>
  <si>
    <t>Lập Báo cáo đánh giá tác động môi trường (hoàn thiện hồ sơ, đăng tải thông tin trên cổng thông tin của Sở NN và MT; khảo sát, lấy mẫu nước, không khí; lấy ý kiến cộng đồng dân cư; nộp hồ sơ trình thẩm định; thẩm định ĐTM; chỉnh sửa hồ sơ theo ý kiến của HĐTĐ; trình UBND tỉnh phê duyệt</t>
  </si>
  <si>
    <t>Hoàn thiện hợp đồng, chỉ định thầu rút gọn và ký kết hợp đồng gói thầu: Thẩm tra thiết kế xây dựng triển khai sau thiết kế cơ sở</t>
  </si>
  <si>
    <t>Chủ trương đầu tư</t>
  </si>
  <si>
    <t>Quyết định phê duyệt điều chỉnh chủ trương đầu tư dự án</t>
  </si>
  <si>
    <t>Cơ quan
 thực hiện</t>
  </si>
  <si>
    <t>Thời gian 
hoàn thành</t>
  </si>
  <si>
    <t>QĐ số 84/QĐ-UBND</t>
  </si>
  <si>
    <t>IV</t>
  </si>
  <si>
    <t>Mở thầu, đánh giá E-HSDT</t>
  </si>
  <si>
    <t>Đã thực hiện</t>
  </si>
  <si>
    <t>GPMB nằm trong thời gian này</t>
  </si>
  <si>
    <t>Cơ quan 
thực hiện</t>
  </si>
  <si>
    <t>Không quá 20 ngày đối với nhóm C, 30 ngày đối với nhóm B</t>
  </si>
  <si>
    <t>Cơ quan chuyên môn về xây dựng thẩm định Báo cáo NCKT dự án</t>
  </si>
  <si>
    <t>Thẩm định thiết kế xây dựng triển khai sau thiết kế cơ sở của cơ quan chuyên môn về xây dựng theo phân cấp của UBND tỉnh</t>
  </si>
  <si>
    <t>Phê duyệt chủ trương đầu tư</t>
  </si>
  <si>
    <t>5/2026</t>
  </si>
  <si>
    <t>7/2026</t>
  </si>
  <si>
    <t>8/2026</t>
  </si>
  <si>
    <t>9/2026</t>
  </si>
  <si>
    <t>10/2026</t>
  </si>
  <si>
    <t>11/2026</t>
  </si>
  <si>
    <t>12/2026</t>
  </si>
  <si>
    <t>3/2027</t>
  </si>
  <si>
    <t>Stt</t>
  </si>
  <si>
    <t>Thời gian thực hiện</t>
  </si>
  <si>
    <t>4/2027</t>
  </si>
  <si>
    <t>5/2027</t>
  </si>
  <si>
    <t>6/2027</t>
  </si>
  <si>
    <t>7/2027</t>
  </si>
  <si>
    <t>8/2027</t>
  </si>
  <si>
    <t xml:space="preserve">Đã hoàn thành </t>
  </si>
  <si>
    <t>Đối chiếu tài liệu</t>
  </si>
  <si>
    <t>Hoàn thiện, ký hợp hợp đồng gói thầu tư vấn lập lập thiết kế xây dựng triển khai sau thiết kế cơ sở</t>
  </si>
  <si>
    <t>Đối chiếu tài liệu, thương thảo hợp đồng</t>
  </si>
  <si>
    <t>Tối thiểu 18 ngày đối với gói thầu &gt; 20 tỷ</t>
  </si>
  <si>
    <t>01/2027</t>
  </si>
  <si>
    <t>02/2027</t>
  </si>
  <si>
    <t>UBND phường Phù Khê</t>
  </si>
  <si>
    <t>9/2027</t>
  </si>
  <si>
    <t>10/2027</t>
  </si>
  <si>
    <t>Khảo sát địa chất, lập Báo cáo NCKT dự án</t>
  </si>
  <si>
    <t>Thỏa thuận thiết kế, đấu nối hạ tầng với các cơ quan liên quan về cấp điện, cấp thoát nước, tĩnh không, đấu nối với các tuyến đường (nếu có)…</t>
  </si>
  <si>
    <t>V</t>
  </si>
  <si>
    <t>Tư vấn thầu</t>
  </si>
  <si>
    <t xml:space="preserve"> Nhà thầu tư vấn</t>
  </si>
  <si>
    <t>Triển khai song song</t>
  </si>
  <si>
    <t>Lập, thẩm tra, thẩm định và phê duyệt TKBVTC</t>
  </si>
  <si>
    <t>Hoàn thiện hợp đồng, chỉ định thầu rút gọn và ký kết hợp đồng các gói thầu: Tư vấn lập nhiệm vụ quy hoạch và đồ án quy hoạch chi tiết</t>
  </si>
  <si>
    <t>Hoàn thiện hợp đồng, chỉ định thầu rút gọn và ký kết hợp đồng các gói thầu: Tư vấn khảo sát địa hình</t>
  </si>
  <si>
    <t>Lập, phê duyệt nhiệm vụ, đồ án Quy hoạch chi tiết</t>
  </si>
  <si>
    <t>Niêm yết, lấy ý kiến nhiệm vụ QHCT</t>
  </si>
  <si>
    <t>Đã hoàn thành</t>
  </si>
  <si>
    <t>6/2026</t>
  </si>
  <si>
    <t>Phê duyệt Nhiệm vụ QHCT</t>
  </si>
  <si>
    <t>Niêm yết, lấy ý kiến đồ án QHCT</t>
  </si>
  <si>
    <t>Phê duyệt đồ án QHCT</t>
  </si>
  <si>
    <t>Tiếp thu, tổng hợp ý kiến, hoàn thiện hồ sơ</t>
  </si>
  <si>
    <t>Thẩm định đồ án QHCT</t>
  </si>
  <si>
    <t>Thẩm định NV QHCT</t>
  </si>
  <si>
    <t>Tổng hợp ý kiến, Hoàn thiện hồ sơ NV QHCT</t>
  </si>
  <si>
    <t>Công khai đồ án QHCT</t>
  </si>
  <si>
    <t>Lập, thẩm định và phê duyệt chi phí giai đoạn lập chuẩn bị dự án</t>
  </si>
  <si>
    <t>Lập, phê duyệt kế hoạch lựa chọn nhà thầu giai đoạn lập chuẩn bị dự án</t>
  </si>
  <si>
    <t>Hoàn thiện hợp đồng, chỉ định thầu rút gọn và ký kết hợp đồng các gói thầu: Tư vấn khảo sát địa chất; Tư vấn lập Báo cáo NCKT dự án; Tư vấn thẩm tra BCNCKT</t>
  </si>
  <si>
    <t>Dự án:  ĐẦU TƯ XÂY DỰNG KHU NHÀ Ở TÁI ĐỊNH CƯ PHỤC VỤ CÔNG TÁC GPMB PHƯỜNG PHÙ KHÊ, TỈNH BẮC NINH</t>
  </si>
  <si>
    <t>11/2027</t>
  </si>
  <si>
    <t>Tổ chức lập nhiệm vụ QHCT, khảo sát địa hình</t>
  </si>
  <si>
    <t>Tổ chức lập QHCT</t>
  </si>
  <si>
    <t>Phòng KTHT&amp;ĐT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</si>
</sst>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12"/>
      <color theme="1"/>
      <name val="Times New Roman"/>
      <family val="1"/>
    </font>
    <font>
      <sz val="12"/>
      <color rgb="FFFF0000"/>
      <name val="Times New Roman"/>
      <family val="1"/>
    </font>
    <font>
      <b/>
      <sz val="13"/>
      <color theme="1"/>
      <name val="Times New Roman"/>
      <family val="1"/>
    </font>
    <font>
      <sz val="13"/>
      <color theme="1"/>
      <name val="Times New Roman"/>
      <family val="1"/>
    </font>
    <font>
      <b/>
      <i/>
      <sz val="13"/>
      <color theme="1"/>
      <name val="Times New Roman"/>
      <family val="1"/>
    </font>
    <font>
      <b/>
      <sz val="10"/>
      <color theme="1"/>
      <name val="Times New Roman"/>
      <family val="1"/>
    </font>
    <font>
      <sz val="10"/>
      <color theme="1"/>
      <name val="Times New Roman"/>
      <family val="1"/>
    </font>
    <font>
      <sz val="10"/>
      <color rgb="FFFF0000"/>
      <name val="Times New Roman"/>
      <family val="1"/>
    </font>
    <font>
      <b/>
      <sz val="11"/>
      <color theme="1"/>
      <name val="Times New Roman"/>
      <family val="1"/>
    </font>
    <font>
      <sz val="11"/>
      <color theme="1"/>
      <name val="Times New Roman"/>
      <family val="1"/>
    </font>
    <font>
      <sz val="11"/>
      <color rgb="FFFF0000"/>
      <name val="Times New Roman"/>
      <family val="1"/>
    </font>
    <font>
      <b/>
      <i/>
      <sz val="11"/>
      <color rgb="FFFF0000"/>
      <name val="Times New Roman"/>
      <family val="1"/>
    </font>
    <font>
      <b/>
      <sz val="11"/>
      <color rgb="FFFF0000"/>
      <name val="Times New Roman"/>
      <family val="1"/>
    </font>
    <font>
      <sz val="11"/>
      <name val="Times New Roman"/>
      <family val="1"/>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43" fontId="1" fillId="0" borderId="0" applyFont="0" applyFill="0" applyBorder="0" applyAlignment="0" applyProtection="0"/>
  </cellStyleXfs>
  <cellXfs count="133">
    <xf numFmtId="0" fontId="0" fillId="0" borderId="0" xfId="0"/>
    <xf numFmtId="0" fontId="2" fillId="0" borderId="0" xfId="0" applyFont="1"/>
    <xf numFmtId="0" fontId="2" fillId="0" borderId="0" xfId="0" applyFont="1" applyAlignment="1">
      <alignment horizontal="center"/>
    </xf>
    <xf numFmtId="43" fontId="2" fillId="0" borderId="0" xfId="1"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2" fillId="0" borderId="0" xfId="1" applyNumberFormat="1" applyFont="1" applyAlignment="1">
      <alignment horizontal="center"/>
    </xf>
    <xf numFmtId="164" fontId="3" fillId="2" borderId="0" xfId="0" applyNumberFormat="1" applyFont="1" applyFill="1" applyAlignment="1">
      <alignment horizontal="center"/>
    </xf>
    <xf numFmtId="0" fontId="5" fillId="0" borderId="0" xfId="0" applyFont="1" applyAlignment="1">
      <alignment vertical="center"/>
    </xf>
    <xf numFmtId="0" fontId="4" fillId="0" borderId="0" xfId="0" applyFont="1" applyAlignment="1">
      <alignment horizontal="righ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14" fontId="5"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0" fontId="5" fillId="0" borderId="7" xfId="0" applyFont="1" applyBorder="1" applyAlignment="1">
      <alignment vertical="center" wrapText="1"/>
    </xf>
    <xf numFmtId="0" fontId="4" fillId="0" borderId="9" xfId="0" applyFont="1" applyBorder="1" applyAlignment="1">
      <alignment horizontal="center" vertical="center" wrapText="1"/>
    </xf>
    <xf numFmtId="0" fontId="5" fillId="0" borderId="3" xfId="0"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0" xfId="0" applyNumberFormat="1" applyFont="1" applyAlignment="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164" fontId="5" fillId="0" borderId="1" xfId="1" applyNumberFormat="1" applyFont="1" applyBorder="1" applyAlignment="1">
      <alignment vertical="center"/>
    </xf>
    <xf numFmtId="164" fontId="5" fillId="0" borderId="4" xfId="1" applyNumberFormat="1" applyFont="1" applyBorder="1" applyAlignment="1">
      <alignment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14" fontId="5" fillId="0" borderId="8"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0" xfId="0" applyFont="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vertical="center" wrapText="1"/>
    </xf>
    <xf numFmtId="14" fontId="5" fillId="0" borderId="10"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14" fontId="5" fillId="0" borderId="9" xfId="0" applyNumberFormat="1" applyFont="1" applyBorder="1" applyAlignment="1">
      <alignment horizontal="center" vertical="center" wrapText="1"/>
    </xf>
    <xf numFmtId="14" fontId="5" fillId="0" borderId="7" xfId="0" applyNumberFormat="1" applyFont="1" applyBorder="1" applyAlignment="1">
      <alignment vertical="center" wrapText="1"/>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5" fillId="0" borderId="6" xfId="0" quotePrefix="1"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center" vertical="center" wrapText="1"/>
    </xf>
    <xf numFmtId="14" fontId="0" fillId="0" borderId="0" xfId="0" applyNumberFormat="1"/>
    <xf numFmtId="0" fontId="7" fillId="0" borderId="11" xfId="0" applyFont="1" applyBorder="1" applyAlignment="1">
      <alignment vertical="center" wrapText="1"/>
    </xf>
    <xf numFmtId="0" fontId="8" fillId="0" borderId="0" xfId="0" applyFont="1" applyAlignment="1">
      <alignment vertical="center" wrapText="1"/>
    </xf>
    <xf numFmtId="14" fontId="8" fillId="0" borderId="0" xfId="0" applyNumberFormat="1" applyFont="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1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14" fontId="5" fillId="0" borderId="2" xfId="0" applyNumberFormat="1"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1" applyNumberFormat="1" applyFont="1" applyBorder="1" applyAlignment="1">
      <alignment horizontal="center" vertical="center"/>
    </xf>
    <xf numFmtId="164" fontId="5" fillId="0" borderId="4" xfId="1" applyNumberFormat="1" applyFont="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wrapText="1"/>
    </xf>
    <xf numFmtId="0" fontId="10" fillId="0" borderId="2" xfId="0" applyFont="1" applyBorder="1" applyAlignment="1">
      <alignment horizontal="center" vertical="center" wrapText="1"/>
    </xf>
    <xf numFmtId="17" fontId="10" fillId="0" borderId="12" xfId="0" quotePrefix="1" applyNumberFormat="1" applyFont="1" applyBorder="1" applyAlignment="1">
      <alignment horizontal="center" vertical="center" wrapText="1"/>
    </xf>
    <xf numFmtId="17" fontId="10" fillId="0" borderId="13" xfId="0" quotePrefix="1" applyNumberFormat="1" applyFont="1" applyBorder="1" applyAlignment="1">
      <alignment horizontal="center" vertical="center" wrapText="1"/>
    </xf>
    <xf numFmtId="0" fontId="10" fillId="0" borderId="3" xfId="0" applyFont="1" applyBorder="1" applyAlignment="1">
      <alignment horizontal="center" vertical="center" wrapText="1"/>
    </xf>
    <xf numFmtId="17" fontId="10" fillId="0" borderId="15" xfId="0" quotePrefix="1" applyNumberFormat="1" applyFont="1" applyBorder="1" applyAlignment="1">
      <alignment horizontal="center" vertical="center" wrapText="1"/>
    </xf>
    <xf numFmtId="17" fontId="10" fillId="0" borderId="14" xfId="0" quotePrefix="1"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1" fillId="0" borderId="1" xfId="0" applyFont="1" applyBorder="1" applyAlignment="1">
      <alignment vertical="center" wrapText="1"/>
    </xf>
    <xf numFmtId="14" fontId="11"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1" xfId="0" applyNumberFormat="1" applyFont="1" applyBorder="1" applyAlignment="1">
      <alignment vertical="center" wrapText="1"/>
    </xf>
    <xf numFmtId="14" fontId="12" fillId="0" borderId="3" xfId="0" applyNumberFormat="1" applyFont="1" applyBorder="1" applyAlignment="1">
      <alignment horizontal="center" vertical="center" wrapText="1"/>
    </xf>
    <xf numFmtId="14" fontId="11" fillId="0" borderId="12" xfId="0" applyNumberFormat="1" applyFont="1" applyBorder="1" applyAlignment="1">
      <alignment vertical="center" wrapText="1"/>
    </xf>
    <xf numFmtId="14" fontId="11" fillId="0" borderId="12" xfId="0" applyNumberFormat="1" applyFont="1" applyBorder="1" applyAlignment="1">
      <alignment horizontal="center" vertical="center" wrapText="1"/>
    </xf>
    <xf numFmtId="14" fontId="11" fillId="0" borderId="14" xfId="0" applyNumberFormat="1" applyFont="1" applyBorder="1" applyAlignment="1">
      <alignment horizontal="center" vertical="center" wrapText="1"/>
    </xf>
    <xf numFmtId="14" fontId="11" fillId="0" borderId="14" xfId="0" applyNumberFormat="1" applyFont="1" applyBorder="1" applyAlignment="1">
      <alignment vertical="center" wrapText="1"/>
    </xf>
    <xf numFmtId="14" fontId="11" fillId="0" borderId="13" xfId="0" applyNumberFormat="1" applyFont="1" applyBorder="1" applyAlignment="1">
      <alignment horizontal="center" vertical="center" wrapText="1"/>
    </xf>
    <xf numFmtId="0" fontId="10" fillId="0" borderId="3" xfId="0" applyFont="1" applyBorder="1" applyAlignment="1">
      <alignment horizontal="center" vertical="center" wrapText="1"/>
    </xf>
    <xf numFmtId="14" fontId="1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14" fontId="11"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0" xfId="0" applyFont="1" applyAlignment="1">
      <alignment vertical="center" wrapText="1"/>
    </xf>
    <xf numFmtId="0" fontId="11" fillId="0" borderId="14" xfId="0" applyFont="1" applyBorder="1" applyAlignment="1">
      <alignment vertical="center" wrapText="1"/>
    </xf>
    <xf numFmtId="0" fontId="12" fillId="0" borderId="1" xfId="0" applyFont="1" applyBorder="1" applyAlignment="1">
      <alignment vertical="center" wrapText="1"/>
    </xf>
    <xf numFmtId="14" fontId="12" fillId="0" borderId="1" xfId="0" applyNumberFormat="1" applyFont="1" applyBorder="1" applyAlignment="1">
      <alignment vertical="center" wrapText="1"/>
    </xf>
    <xf numFmtId="0" fontId="12" fillId="0" borderId="14" xfId="0" applyFont="1" applyBorder="1" applyAlignment="1">
      <alignment vertical="center" wrapText="1"/>
    </xf>
    <xf numFmtId="14" fontId="12" fillId="0" borderId="1"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X65"/>
  <sheetViews>
    <sheetView tabSelected="1" zoomScale="55" zoomScaleNormal="55" zoomScaleSheetLayoutView="92" workbookViewId="0">
      <pane xSplit="2" ySplit="5" topLeftCell="AB28" activePane="bottomRight" state="frozen"/>
      <selection pane="topRight" activeCell="C1" sqref="C1"/>
      <selection pane="bottomLeft" activeCell="A6" sqref="A6"/>
      <selection pane="bottomRight" activeCell="AW40" sqref="AW40"/>
    </sheetView>
  </sheetViews>
  <sheetFormatPr defaultColWidth="9.140625" defaultRowHeight="12.75" x14ac:dyDescent="0.25"/>
  <cols>
    <col min="1" max="1" width="4.7109375" style="60" bestFit="1" customWidth="1"/>
    <col min="2" max="2" width="60.5703125" style="60" bestFit="1" customWidth="1"/>
    <col min="3" max="5" width="13.7109375" style="60" hidden="1" customWidth="1"/>
    <col min="6" max="6" width="13" style="60" hidden="1" customWidth="1"/>
    <col min="7" max="7" width="12.140625" style="60" bestFit="1" customWidth="1"/>
    <col min="8" max="9" width="13.7109375" style="60" customWidth="1"/>
    <col min="10" max="10" width="6.5703125" style="60" customWidth="1"/>
    <col min="11" max="11" width="13.7109375" style="60" customWidth="1"/>
    <col min="12" max="13" width="12.5703125" style="60" bestFit="1" customWidth="1"/>
    <col min="14" max="14" width="11.28515625" style="60" bestFit="1" customWidth="1"/>
    <col min="15" max="15" width="13" style="60" customWidth="1"/>
    <col min="16" max="17" width="13.7109375" style="60" customWidth="1"/>
    <col min="18" max="18" width="10.5703125" style="60" bestFit="1" customWidth="1"/>
    <col min="19" max="19" width="13.7109375" style="60" customWidth="1"/>
    <col min="20" max="20" width="11.28515625" style="60" bestFit="1" customWidth="1"/>
    <col min="21" max="21" width="12.140625" style="60" bestFit="1" customWidth="1"/>
    <col min="22" max="23" width="13.7109375" style="60" customWidth="1"/>
    <col min="24" max="24" width="11.5703125" style="60" bestFit="1" customWidth="1"/>
    <col min="25" max="25" width="12.140625" style="60" bestFit="1" customWidth="1"/>
    <col min="26" max="27" width="13.7109375" style="60" bestFit="1" customWidth="1"/>
    <col min="28" max="28" width="13.7109375" style="60" customWidth="1"/>
    <col min="29" max="29" width="13" style="60" customWidth="1"/>
    <col min="30" max="32" width="13.7109375" style="60" customWidth="1"/>
    <col min="33" max="33" width="12.140625" style="60" bestFit="1" customWidth="1"/>
    <col min="34" max="34" width="11.5703125" style="60" bestFit="1" customWidth="1"/>
    <col min="35" max="35" width="13.28515625" style="60" customWidth="1"/>
    <col min="36" max="36" width="12.140625" style="60" bestFit="1" customWidth="1"/>
    <col min="37" max="37" width="12.85546875" style="60" bestFit="1" customWidth="1"/>
    <col min="38" max="38" width="15.42578125" style="60" customWidth="1"/>
    <col min="39" max="39" width="14.42578125" style="60" customWidth="1"/>
    <col min="40" max="40" width="10.5703125" style="63" customWidth="1"/>
    <col min="41" max="41" width="14.7109375" style="63" customWidth="1"/>
    <col min="42" max="42" width="19.28515625" style="60" customWidth="1"/>
    <col min="43" max="43" width="13.7109375" style="60" customWidth="1"/>
    <col min="44" max="44" width="26.42578125" style="60" customWidth="1"/>
    <col min="45" max="48" width="9.140625" style="60"/>
    <col min="49" max="49" width="13" style="60" bestFit="1" customWidth="1"/>
    <col min="50" max="16384" width="9.140625" style="60"/>
  </cols>
  <sheetData>
    <row r="1" spans="1:50" ht="15" x14ac:dyDescent="0.25">
      <c r="A1" s="82" t="s">
        <v>86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3"/>
    </row>
    <row r="2" spans="1:50" ht="37.5" customHeight="1" x14ac:dyDescent="0.25">
      <c r="A2" s="82" t="s">
        <v>171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3"/>
    </row>
    <row r="3" spans="1:50" ht="33" customHeight="1" x14ac:dyDescent="0.25">
      <c r="A3" s="84" t="s">
        <v>130</v>
      </c>
      <c r="B3" s="84" t="s">
        <v>16</v>
      </c>
      <c r="C3" s="85" t="s">
        <v>131</v>
      </c>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4" t="s">
        <v>2</v>
      </c>
      <c r="AO3" s="84" t="s">
        <v>111</v>
      </c>
      <c r="AP3" s="84" t="s">
        <v>117</v>
      </c>
      <c r="AQ3" s="84" t="s">
        <v>1</v>
      </c>
      <c r="AR3" s="83"/>
    </row>
    <row r="4" spans="1:50" ht="15" x14ac:dyDescent="0.25">
      <c r="A4" s="87"/>
      <c r="B4" s="87"/>
      <c r="C4" s="88" t="s">
        <v>122</v>
      </c>
      <c r="D4" s="85" t="s">
        <v>159</v>
      </c>
      <c r="E4" s="86"/>
      <c r="F4" s="85" t="s">
        <v>123</v>
      </c>
      <c r="G4" s="86"/>
      <c r="H4" s="85" t="s">
        <v>124</v>
      </c>
      <c r="I4" s="86"/>
      <c r="J4" s="85" t="s">
        <v>125</v>
      </c>
      <c r="K4" s="86"/>
      <c r="L4" s="85" t="s">
        <v>126</v>
      </c>
      <c r="M4" s="86"/>
      <c r="N4" s="85" t="s">
        <v>127</v>
      </c>
      <c r="O4" s="86"/>
      <c r="P4" s="85" t="s">
        <v>128</v>
      </c>
      <c r="Q4" s="86"/>
      <c r="R4" s="85" t="s">
        <v>142</v>
      </c>
      <c r="S4" s="86"/>
      <c r="T4" s="85" t="s">
        <v>143</v>
      </c>
      <c r="U4" s="86"/>
      <c r="V4" s="85" t="s">
        <v>129</v>
      </c>
      <c r="W4" s="86"/>
      <c r="X4" s="85" t="s">
        <v>132</v>
      </c>
      <c r="Y4" s="86"/>
      <c r="Z4" s="85" t="s">
        <v>133</v>
      </c>
      <c r="AA4" s="89"/>
      <c r="AB4" s="85" t="s">
        <v>134</v>
      </c>
      <c r="AC4" s="89"/>
      <c r="AD4" s="85" t="s">
        <v>135</v>
      </c>
      <c r="AE4" s="86"/>
      <c r="AF4" s="85" t="s">
        <v>136</v>
      </c>
      <c r="AG4" s="86"/>
      <c r="AH4" s="85" t="s">
        <v>145</v>
      </c>
      <c r="AI4" s="86"/>
      <c r="AJ4" s="85" t="s">
        <v>146</v>
      </c>
      <c r="AK4" s="86"/>
      <c r="AL4" s="85" t="s">
        <v>172</v>
      </c>
      <c r="AM4" s="86"/>
      <c r="AN4" s="90"/>
      <c r="AO4" s="90"/>
      <c r="AP4" s="90"/>
      <c r="AQ4" s="90"/>
      <c r="AR4" s="83"/>
    </row>
    <row r="5" spans="1:50" ht="28.5" x14ac:dyDescent="0.25">
      <c r="A5" s="91" t="s">
        <v>23</v>
      </c>
      <c r="B5" s="92" t="s">
        <v>121</v>
      </c>
      <c r="C5" s="93" t="s">
        <v>158</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1"/>
      <c r="AO5" s="95">
        <v>46093</v>
      </c>
      <c r="AP5" s="91" t="s">
        <v>144</v>
      </c>
      <c r="AQ5" s="91" t="s">
        <v>137</v>
      </c>
      <c r="AR5" s="83"/>
    </row>
    <row r="6" spans="1:50" ht="14.25" x14ac:dyDescent="0.25">
      <c r="A6" s="91" t="s">
        <v>24</v>
      </c>
      <c r="B6" s="92" t="s">
        <v>156</v>
      </c>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1">
        <f>SUM(AN7:AN20)</f>
        <v>170</v>
      </c>
      <c r="AO6" s="95"/>
      <c r="AP6" s="91"/>
      <c r="AQ6" s="91"/>
      <c r="AR6" s="97"/>
      <c r="AS6" s="59"/>
      <c r="AT6" s="59"/>
      <c r="AU6" s="59"/>
      <c r="AV6" s="59"/>
      <c r="AW6" s="59"/>
      <c r="AX6" s="59"/>
    </row>
    <row r="7" spans="1:50" ht="15" x14ac:dyDescent="0.25">
      <c r="A7" s="98">
        <v>1</v>
      </c>
      <c r="B7" s="99" t="s">
        <v>168</v>
      </c>
      <c r="C7" s="100">
        <v>46157</v>
      </c>
      <c r="D7" s="100"/>
      <c r="E7" s="100"/>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101">
        <v>1</v>
      </c>
      <c r="AO7" s="102">
        <v>46157</v>
      </c>
      <c r="AP7" s="101"/>
      <c r="AQ7" s="101"/>
      <c r="AR7" s="83">
        <f>AN7+AN8+AN9</f>
        <v>7</v>
      </c>
    </row>
    <row r="8" spans="1:50" ht="30" x14ac:dyDescent="0.25">
      <c r="A8" s="98">
        <v>2</v>
      </c>
      <c r="B8" s="99" t="s">
        <v>169</v>
      </c>
      <c r="C8" s="100">
        <f>C7+AN8</f>
        <v>46158</v>
      </c>
      <c r="D8" s="103"/>
      <c r="E8" s="98"/>
      <c r="F8" s="98"/>
      <c r="G8" s="98"/>
      <c r="H8" s="98"/>
      <c r="I8" s="103"/>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101">
        <v>1</v>
      </c>
      <c r="AO8" s="102">
        <f>AO7+AN8</f>
        <v>46158</v>
      </c>
      <c r="AP8" s="101"/>
      <c r="AQ8" s="101"/>
      <c r="AR8" s="83"/>
    </row>
    <row r="9" spans="1:50" ht="30" x14ac:dyDescent="0.25">
      <c r="A9" s="98">
        <v>3</v>
      </c>
      <c r="B9" s="99" t="s">
        <v>155</v>
      </c>
      <c r="C9" s="104">
        <f>C8+AN9</f>
        <v>46163</v>
      </c>
      <c r="D9" s="103"/>
      <c r="E9" s="98"/>
      <c r="F9" s="98"/>
      <c r="G9" s="98"/>
      <c r="H9" s="98"/>
      <c r="I9" s="103"/>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105">
        <v>5</v>
      </c>
      <c r="AO9" s="106">
        <f>AO8+AN9</f>
        <v>46163</v>
      </c>
      <c r="AP9" s="101"/>
      <c r="AQ9" s="101"/>
      <c r="AR9" s="83"/>
    </row>
    <row r="10" spans="1:50" ht="30" x14ac:dyDescent="0.25">
      <c r="A10" s="98">
        <v>4</v>
      </c>
      <c r="B10" s="99" t="s">
        <v>154</v>
      </c>
      <c r="C10" s="104"/>
      <c r="D10" s="103"/>
      <c r="E10" s="98"/>
      <c r="F10" s="98"/>
      <c r="G10" s="98"/>
      <c r="H10" s="98"/>
      <c r="I10" s="103"/>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105"/>
      <c r="AO10" s="106"/>
      <c r="AP10" s="101"/>
      <c r="AQ10" s="101"/>
      <c r="AR10" s="83"/>
    </row>
    <row r="11" spans="1:50" ht="15" x14ac:dyDescent="0.25">
      <c r="A11" s="98">
        <v>5</v>
      </c>
      <c r="B11" s="99" t="s">
        <v>173</v>
      </c>
      <c r="C11" s="107">
        <f>C9+AN11</f>
        <v>46168</v>
      </c>
      <c r="D11" s="107"/>
      <c r="E11" s="107"/>
      <c r="F11" s="98"/>
      <c r="G11" s="98"/>
      <c r="H11" s="98"/>
      <c r="I11" s="103"/>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101">
        <v>5</v>
      </c>
      <c r="AO11" s="108">
        <f>AO9+AN11</f>
        <v>46168</v>
      </c>
      <c r="AP11" s="101"/>
      <c r="AQ11" s="101"/>
      <c r="AR11" s="83">
        <f>AN11+AN12+AN13+AN14+AN15</f>
        <v>60</v>
      </c>
    </row>
    <row r="12" spans="1:50" ht="15" x14ac:dyDescent="0.25">
      <c r="A12" s="98">
        <v>6</v>
      </c>
      <c r="B12" s="99" t="s">
        <v>157</v>
      </c>
      <c r="C12" s="104">
        <f>C11+AN12</f>
        <v>46198</v>
      </c>
      <c r="D12" s="104"/>
      <c r="E12" s="104"/>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101">
        <v>30</v>
      </c>
      <c r="AO12" s="102">
        <f t="shared" ref="AO12:AO20" si="0">AO11+AN12</f>
        <v>46198</v>
      </c>
      <c r="AP12" s="101"/>
      <c r="AQ12" s="101"/>
      <c r="AR12" s="83"/>
    </row>
    <row r="13" spans="1:50" ht="15" x14ac:dyDescent="0.25">
      <c r="A13" s="98">
        <v>7</v>
      </c>
      <c r="B13" s="99" t="s">
        <v>166</v>
      </c>
      <c r="C13" s="98"/>
      <c r="D13" s="83"/>
      <c r="E13" s="109">
        <f>C12+AN13</f>
        <v>46203</v>
      </c>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101">
        <v>5</v>
      </c>
      <c r="AO13" s="102">
        <f t="shared" si="0"/>
        <v>46203</v>
      </c>
      <c r="AP13" s="101"/>
      <c r="AQ13" s="101"/>
      <c r="AR13" s="83"/>
    </row>
    <row r="14" spans="1:50" ht="15" x14ac:dyDescent="0.25">
      <c r="A14" s="98">
        <v>8</v>
      </c>
      <c r="B14" s="99" t="s">
        <v>165</v>
      </c>
      <c r="C14" s="98"/>
      <c r="D14" s="100"/>
      <c r="E14" s="110">
        <f>E13+AN14</f>
        <v>46218</v>
      </c>
      <c r="F14" s="111"/>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101">
        <v>15</v>
      </c>
      <c r="AO14" s="102">
        <f t="shared" si="0"/>
        <v>46218</v>
      </c>
      <c r="AP14" s="101"/>
      <c r="AQ14" s="101"/>
      <c r="AR14" s="83"/>
    </row>
    <row r="15" spans="1:50" ht="15" x14ac:dyDescent="0.25">
      <c r="A15" s="98">
        <v>9</v>
      </c>
      <c r="B15" s="99" t="s">
        <v>160</v>
      </c>
      <c r="C15" s="98"/>
      <c r="D15" s="98"/>
      <c r="E15" s="83"/>
      <c r="F15" s="83"/>
      <c r="G15" s="109">
        <f>E14+AN15</f>
        <v>46223</v>
      </c>
      <c r="H15" s="112"/>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101">
        <v>5</v>
      </c>
      <c r="AO15" s="108">
        <f t="shared" si="0"/>
        <v>46223</v>
      </c>
      <c r="AP15" s="101"/>
      <c r="AQ15" s="101"/>
      <c r="AR15" s="83"/>
    </row>
    <row r="16" spans="1:50" ht="15" x14ac:dyDescent="0.25">
      <c r="A16" s="98">
        <v>10</v>
      </c>
      <c r="B16" s="99" t="s">
        <v>174</v>
      </c>
      <c r="C16" s="98"/>
      <c r="D16" s="98"/>
      <c r="E16" s="103"/>
      <c r="F16" s="107"/>
      <c r="G16" s="110">
        <f>G15+AN16</f>
        <v>46253</v>
      </c>
      <c r="H16" s="113"/>
      <c r="I16" s="111"/>
      <c r="J16" s="107"/>
      <c r="K16" s="107"/>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101">
        <v>30</v>
      </c>
      <c r="AO16" s="108">
        <f t="shared" si="0"/>
        <v>46253</v>
      </c>
      <c r="AP16" s="101"/>
      <c r="AQ16" s="101"/>
      <c r="AR16" s="83">
        <f>AN16+AN17+AN18+AN19+AN20</f>
        <v>103</v>
      </c>
    </row>
    <row r="17" spans="1:49" ht="15" x14ac:dyDescent="0.25">
      <c r="A17" s="98">
        <v>11</v>
      </c>
      <c r="B17" s="99" t="s">
        <v>161</v>
      </c>
      <c r="C17" s="98"/>
      <c r="D17" s="98"/>
      <c r="E17" s="103"/>
      <c r="F17" s="107"/>
      <c r="G17" s="107"/>
      <c r="H17" s="107"/>
      <c r="I17" s="110">
        <f>G16+AN17</f>
        <v>46298</v>
      </c>
      <c r="J17" s="113"/>
      <c r="K17" s="113"/>
      <c r="L17" s="111"/>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101">
        <v>45</v>
      </c>
      <c r="AO17" s="102">
        <f t="shared" si="0"/>
        <v>46298</v>
      </c>
      <c r="AP17" s="101"/>
      <c r="AQ17" s="101"/>
      <c r="AR17" s="83"/>
    </row>
    <row r="18" spans="1:49" ht="15" x14ac:dyDescent="0.25">
      <c r="A18" s="98">
        <v>12</v>
      </c>
      <c r="B18" s="99" t="s">
        <v>163</v>
      </c>
      <c r="C18" s="98"/>
      <c r="D18" s="98"/>
      <c r="E18" s="98"/>
      <c r="F18" s="98"/>
      <c r="G18" s="98"/>
      <c r="H18" s="103"/>
      <c r="I18" s="110"/>
      <c r="J18" s="111"/>
      <c r="K18" s="98"/>
      <c r="L18" s="100">
        <f>I17+AN18</f>
        <v>46308</v>
      </c>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101">
        <v>10</v>
      </c>
      <c r="AO18" s="102">
        <f t="shared" si="0"/>
        <v>46308</v>
      </c>
      <c r="AP18" s="101"/>
      <c r="AQ18" s="101"/>
      <c r="AR18" s="83"/>
    </row>
    <row r="19" spans="1:49" ht="15" x14ac:dyDescent="0.25">
      <c r="A19" s="98">
        <v>13</v>
      </c>
      <c r="B19" s="99" t="s">
        <v>164</v>
      </c>
      <c r="C19" s="98"/>
      <c r="D19" s="98"/>
      <c r="E19" s="98"/>
      <c r="F19" s="98"/>
      <c r="G19" s="98"/>
      <c r="H19" s="103"/>
      <c r="I19" s="107"/>
      <c r="J19" s="110"/>
      <c r="K19" s="111"/>
      <c r="L19" s="110">
        <f>L18+AN19</f>
        <v>46323</v>
      </c>
      <c r="M19" s="111"/>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101">
        <v>15</v>
      </c>
      <c r="AO19" s="102">
        <f t="shared" si="0"/>
        <v>46323</v>
      </c>
      <c r="AP19" s="101"/>
      <c r="AQ19" s="101"/>
      <c r="AR19" s="83"/>
    </row>
    <row r="20" spans="1:49" ht="15" x14ac:dyDescent="0.25">
      <c r="A20" s="98">
        <v>14</v>
      </c>
      <c r="B20" s="99" t="s">
        <v>162</v>
      </c>
      <c r="C20" s="98"/>
      <c r="D20" s="98"/>
      <c r="E20" s="98"/>
      <c r="F20" s="98"/>
      <c r="G20" s="98"/>
      <c r="H20" s="98"/>
      <c r="I20" s="83"/>
      <c r="J20" s="107"/>
      <c r="K20" s="107"/>
      <c r="L20" s="98"/>
      <c r="M20" s="100">
        <f>L19+AN20</f>
        <v>46326</v>
      </c>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101">
        <v>3</v>
      </c>
      <c r="AO20" s="108">
        <f t="shared" si="0"/>
        <v>46326</v>
      </c>
      <c r="AP20" s="101"/>
      <c r="AQ20" s="101"/>
      <c r="AR20" s="83"/>
    </row>
    <row r="21" spans="1:49" ht="15" x14ac:dyDescent="0.25">
      <c r="A21" s="98">
        <v>15</v>
      </c>
      <c r="B21" s="99" t="s">
        <v>167</v>
      </c>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101"/>
      <c r="AO21" s="102"/>
      <c r="AP21" s="101"/>
      <c r="AQ21" s="101"/>
      <c r="AR21" s="83"/>
    </row>
    <row r="22" spans="1:49" ht="15" x14ac:dyDescent="0.25">
      <c r="A22" s="91" t="s">
        <v>31</v>
      </c>
      <c r="B22" s="92" t="s">
        <v>100</v>
      </c>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114">
        <f>SUM(AN23:AN28)</f>
        <v>107</v>
      </c>
      <c r="AO22" s="114"/>
      <c r="AP22" s="114"/>
      <c r="AQ22" s="114"/>
      <c r="AR22" s="83"/>
    </row>
    <row r="23" spans="1:49" ht="45" x14ac:dyDescent="0.25">
      <c r="A23" s="98">
        <v>16</v>
      </c>
      <c r="B23" s="99" t="s">
        <v>170</v>
      </c>
      <c r="C23" s="100"/>
      <c r="D23" s="100"/>
      <c r="E23" s="100"/>
      <c r="F23" s="99"/>
      <c r="G23" s="99"/>
      <c r="H23" s="99"/>
      <c r="I23" s="83"/>
      <c r="J23" s="99"/>
      <c r="K23" s="115"/>
      <c r="L23" s="99"/>
      <c r="M23" s="99"/>
      <c r="N23" s="115">
        <f>M20+AN23</f>
        <v>46328</v>
      </c>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8">
        <v>2</v>
      </c>
      <c r="AO23" s="100">
        <f>AO20+AN23</f>
        <v>46328</v>
      </c>
      <c r="AP23" s="98" t="s">
        <v>57</v>
      </c>
      <c r="AQ23" s="91"/>
      <c r="AR23" s="83"/>
    </row>
    <row r="24" spans="1:49" ht="15" x14ac:dyDescent="0.25">
      <c r="A24" s="98">
        <v>17</v>
      </c>
      <c r="B24" s="103" t="s">
        <v>147</v>
      </c>
      <c r="C24" s="103"/>
      <c r="D24" s="103"/>
      <c r="E24" s="103"/>
      <c r="F24" s="107"/>
      <c r="G24" s="107"/>
      <c r="H24" s="107"/>
      <c r="I24" s="107"/>
      <c r="J24" s="103"/>
      <c r="K24" s="103"/>
      <c r="L24" s="107"/>
      <c r="M24" s="107"/>
      <c r="N24" s="104">
        <f>N23+AN24</f>
        <v>46388</v>
      </c>
      <c r="O24" s="104"/>
      <c r="P24" s="104"/>
      <c r="Q24" s="104"/>
      <c r="R24" s="104"/>
      <c r="S24" s="103"/>
      <c r="T24" s="103"/>
      <c r="U24" s="103"/>
      <c r="V24" s="103"/>
      <c r="W24" s="103"/>
      <c r="X24" s="103"/>
      <c r="Y24" s="103"/>
      <c r="Z24" s="103"/>
      <c r="AA24" s="103"/>
      <c r="AB24" s="103"/>
      <c r="AC24" s="103"/>
      <c r="AD24" s="103"/>
      <c r="AE24" s="103"/>
      <c r="AF24" s="103"/>
      <c r="AG24" s="103"/>
      <c r="AH24" s="103"/>
      <c r="AI24" s="103"/>
      <c r="AJ24" s="103"/>
      <c r="AK24" s="103"/>
      <c r="AL24" s="103"/>
      <c r="AM24" s="103"/>
      <c r="AN24" s="116">
        <v>60</v>
      </c>
      <c r="AO24" s="104">
        <f t="shared" ref="AO24" si="1">AO23+AN24</f>
        <v>46388</v>
      </c>
      <c r="AP24" s="98" t="s">
        <v>61</v>
      </c>
      <c r="AQ24" s="91"/>
      <c r="AR24" s="83"/>
    </row>
    <row r="25" spans="1:49" ht="45" x14ac:dyDescent="0.25">
      <c r="A25" s="98">
        <v>18</v>
      </c>
      <c r="B25" s="103" t="s">
        <v>148</v>
      </c>
      <c r="C25" s="107"/>
      <c r="D25" s="107"/>
      <c r="E25" s="107"/>
      <c r="F25" s="107"/>
      <c r="G25" s="107"/>
      <c r="H25" s="107"/>
      <c r="I25" s="107"/>
      <c r="J25" s="103"/>
      <c r="K25" s="103"/>
      <c r="L25" s="107"/>
      <c r="M25" s="107"/>
      <c r="N25" s="104"/>
      <c r="O25" s="104"/>
      <c r="P25" s="104"/>
      <c r="Q25" s="104"/>
      <c r="R25" s="104"/>
      <c r="S25" s="103"/>
      <c r="T25" s="103"/>
      <c r="U25" s="103"/>
      <c r="V25" s="103"/>
      <c r="W25" s="103"/>
      <c r="X25" s="103"/>
      <c r="Y25" s="103"/>
      <c r="Z25" s="103"/>
      <c r="AA25" s="103"/>
      <c r="AB25" s="103"/>
      <c r="AC25" s="103"/>
      <c r="AD25" s="103"/>
      <c r="AE25" s="103"/>
      <c r="AF25" s="103"/>
      <c r="AG25" s="103"/>
      <c r="AH25" s="103"/>
      <c r="AI25" s="103"/>
      <c r="AJ25" s="103"/>
      <c r="AK25" s="103"/>
      <c r="AL25" s="103"/>
      <c r="AM25" s="103"/>
      <c r="AN25" s="116"/>
      <c r="AO25" s="116"/>
      <c r="AP25" s="98" t="s">
        <v>57</v>
      </c>
      <c r="AQ25" s="91"/>
      <c r="AR25" s="83"/>
    </row>
    <row r="26" spans="1:49" ht="15" x14ac:dyDescent="0.25">
      <c r="A26" s="98">
        <v>19</v>
      </c>
      <c r="B26" s="103" t="s">
        <v>102</v>
      </c>
      <c r="C26" s="107"/>
      <c r="D26" s="107"/>
      <c r="E26" s="107"/>
      <c r="F26" s="107"/>
      <c r="G26" s="107"/>
      <c r="H26" s="103"/>
      <c r="I26" s="107"/>
      <c r="J26" s="107"/>
      <c r="K26" s="107"/>
      <c r="L26" s="107"/>
      <c r="M26" s="107"/>
      <c r="N26" s="107"/>
      <c r="O26" s="107"/>
      <c r="P26" s="107"/>
      <c r="Q26" s="107"/>
      <c r="R26" s="107">
        <f>N24+AN26</f>
        <v>46398</v>
      </c>
      <c r="S26" s="107"/>
      <c r="T26" s="107"/>
      <c r="U26" s="107"/>
      <c r="V26" s="107"/>
      <c r="W26" s="107"/>
      <c r="X26" s="107"/>
      <c r="Y26" s="107"/>
      <c r="Z26" s="107"/>
      <c r="AA26" s="107"/>
      <c r="AB26" s="107"/>
      <c r="AC26" s="107"/>
      <c r="AD26" s="107"/>
      <c r="AE26" s="107"/>
      <c r="AF26" s="107"/>
      <c r="AG26" s="107"/>
      <c r="AH26" s="107"/>
      <c r="AI26" s="107"/>
      <c r="AJ26" s="107"/>
      <c r="AK26" s="107"/>
      <c r="AL26" s="107"/>
      <c r="AM26" s="107"/>
      <c r="AN26" s="98">
        <v>10</v>
      </c>
      <c r="AO26" s="100">
        <f>AO24+AN26</f>
        <v>46398</v>
      </c>
      <c r="AP26" s="98" t="s">
        <v>48</v>
      </c>
      <c r="AQ26" s="91"/>
      <c r="AR26" s="83"/>
    </row>
    <row r="27" spans="1:49" ht="65.25" customHeight="1" x14ac:dyDescent="0.25">
      <c r="A27" s="98">
        <v>20</v>
      </c>
      <c r="B27" s="99" t="s">
        <v>119</v>
      </c>
      <c r="C27" s="99"/>
      <c r="D27" s="99"/>
      <c r="E27" s="99"/>
      <c r="F27" s="99"/>
      <c r="G27" s="99"/>
      <c r="H27" s="99"/>
      <c r="I27" s="99"/>
      <c r="J27" s="107"/>
      <c r="K27" s="107"/>
      <c r="L27" s="107"/>
      <c r="M27" s="99"/>
      <c r="N27" s="99"/>
      <c r="O27" s="99"/>
      <c r="P27" s="107"/>
      <c r="Q27" s="107"/>
      <c r="R27" s="110">
        <f>R26+AN27</f>
        <v>46428</v>
      </c>
      <c r="S27" s="113"/>
      <c r="T27" s="111"/>
      <c r="U27" s="99"/>
      <c r="V27" s="99"/>
      <c r="W27" s="99"/>
      <c r="X27" s="99"/>
      <c r="Y27" s="99"/>
      <c r="Z27" s="99"/>
      <c r="AA27" s="99"/>
      <c r="AB27" s="99"/>
      <c r="AC27" s="99"/>
      <c r="AD27" s="99"/>
      <c r="AE27" s="99"/>
      <c r="AF27" s="99"/>
      <c r="AG27" s="99"/>
      <c r="AH27" s="99"/>
      <c r="AI27" s="99"/>
      <c r="AJ27" s="99"/>
      <c r="AK27" s="99"/>
      <c r="AL27" s="99"/>
      <c r="AM27" s="99"/>
      <c r="AN27" s="98">
        <v>30</v>
      </c>
      <c r="AO27" s="100">
        <f>+AO26+AN27</f>
        <v>46428</v>
      </c>
      <c r="AP27" s="98" t="s">
        <v>175</v>
      </c>
      <c r="AQ27" s="98" t="s">
        <v>118</v>
      </c>
      <c r="AR27" s="83"/>
    </row>
    <row r="28" spans="1:49" ht="15" x14ac:dyDescent="0.25">
      <c r="A28" s="98">
        <v>21</v>
      </c>
      <c r="B28" s="99" t="s">
        <v>22</v>
      </c>
      <c r="C28" s="99"/>
      <c r="D28" s="99"/>
      <c r="E28" s="99"/>
      <c r="F28" s="99"/>
      <c r="G28" s="99"/>
      <c r="H28" s="99"/>
      <c r="I28" s="99"/>
      <c r="J28" s="99"/>
      <c r="K28" s="115"/>
      <c r="L28" s="115"/>
      <c r="M28" s="115"/>
      <c r="N28" s="99"/>
      <c r="O28" s="99"/>
      <c r="P28" s="99"/>
      <c r="Q28" s="99"/>
      <c r="R28" s="115"/>
      <c r="S28" s="99"/>
      <c r="T28" s="115">
        <f>R27+AN28</f>
        <v>46433</v>
      </c>
      <c r="U28" s="99"/>
      <c r="V28" s="99"/>
      <c r="W28" s="99"/>
      <c r="X28" s="99"/>
      <c r="Y28" s="99"/>
      <c r="Z28" s="99"/>
      <c r="AA28" s="99"/>
      <c r="AB28" s="99"/>
      <c r="AC28" s="99"/>
      <c r="AD28" s="99"/>
      <c r="AE28" s="99"/>
      <c r="AF28" s="99"/>
      <c r="AG28" s="99"/>
      <c r="AH28" s="99"/>
      <c r="AI28" s="99"/>
      <c r="AJ28" s="99"/>
      <c r="AK28" s="99"/>
      <c r="AL28" s="99"/>
      <c r="AM28" s="99"/>
      <c r="AN28" s="98">
        <v>5</v>
      </c>
      <c r="AO28" s="100">
        <f>AO27+AN28</f>
        <v>46433</v>
      </c>
      <c r="AP28" s="98"/>
      <c r="AQ28" s="91"/>
      <c r="AR28" s="83"/>
    </row>
    <row r="29" spans="1:49" ht="47.25" customHeight="1" x14ac:dyDescent="0.25">
      <c r="A29" s="91" t="s">
        <v>113</v>
      </c>
      <c r="B29" s="92" t="s">
        <v>63</v>
      </c>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1">
        <f>AN30+AN31+AN33+AN34+AN45</f>
        <v>189</v>
      </c>
      <c r="AO29" s="91"/>
      <c r="AP29" s="91"/>
      <c r="AQ29" s="91" t="s">
        <v>116</v>
      </c>
      <c r="AR29" s="83"/>
      <c r="AW29" s="61"/>
    </row>
    <row r="30" spans="1:49" ht="30" x14ac:dyDescent="0.25">
      <c r="A30" s="98">
        <v>22</v>
      </c>
      <c r="B30" s="99" t="s">
        <v>51</v>
      </c>
      <c r="C30" s="100"/>
      <c r="D30" s="100"/>
      <c r="E30" s="100"/>
      <c r="F30" s="115"/>
      <c r="G30" s="115"/>
      <c r="H30" s="115"/>
      <c r="I30" s="115"/>
      <c r="J30" s="115"/>
      <c r="K30" s="115"/>
      <c r="L30" s="115"/>
      <c r="M30" s="115"/>
      <c r="N30" s="115"/>
      <c r="O30" s="115"/>
      <c r="P30" s="115"/>
      <c r="Q30" s="115"/>
      <c r="R30" s="115"/>
      <c r="S30" s="115"/>
      <c r="T30" s="115"/>
      <c r="U30" s="115">
        <f>T28+AN30</f>
        <v>46434</v>
      </c>
      <c r="V30" s="115"/>
      <c r="W30" s="115"/>
      <c r="X30" s="115"/>
      <c r="Y30" s="115"/>
      <c r="Z30" s="115"/>
      <c r="AA30" s="115"/>
      <c r="AB30" s="115"/>
      <c r="AC30" s="115"/>
      <c r="AD30" s="115"/>
      <c r="AE30" s="115"/>
      <c r="AF30" s="115"/>
      <c r="AG30" s="115"/>
      <c r="AH30" s="115"/>
      <c r="AI30" s="115"/>
      <c r="AJ30" s="115"/>
      <c r="AK30" s="115"/>
      <c r="AL30" s="115"/>
      <c r="AM30" s="115"/>
      <c r="AN30" s="98">
        <v>1</v>
      </c>
      <c r="AO30" s="100">
        <f>AO28+AN30</f>
        <v>46434</v>
      </c>
      <c r="AP30" s="98" t="s">
        <v>49</v>
      </c>
      <c r="AQ30" s="91"/>
      <c r="AR30" s="83">
        <f>AN30+AN31+AN33+AN34</f>
        <v>69</v>
      </c>
    </row>
    <row r="31" spans="1:49" ht="30" x14ac:dyDescent="0.25">
      <c r="A31" s="98">
        <v>23</v>
      </c>
      <c r="B31" s="99" t="s">
        <v>52</v>
      </c>
      <c r="C31" s="100"/>
      <c r="D31" s="100"/>
      <c r="E31" s="100"/>
      <c r="F31" s="99"/>
      <c r="G31" s="99"/>
      <c r="H31" s="99"/>
      <c r="I31" s="99"/>
      <c r="J31" s="99"/>
      <c r="K31" s="107"/>
      <c r="L31" s="107"/>
      <c r="M31" s="107"/>
      <c r="N31" s="99"/>
      <c r="O31" s="99"/>
      <c r="P31" s="99"/>
      <c r="Q31" s="99"/>
      <c r="R31" s="107"/>
      <c r="S31" s="107"/>
      <c r="T31" s="99"/>
      <c r="U31" s="117">
        <f>U30+AN31</f>
        <v>46436</v>
      </c>
      <c r="V31" s="99"/>
      <c r="W31" s="99"/>
      <c r="X31" s="99"/>
      <c r="Y31" s="99"/>
      <c r="Z31" s="99"/>
      <c r="AA31" s="99"/>
      <c r="AB31" s="99"/>
      <c r="AC31" s="99"/>
      <c r="AD31" s="99"/>
      <c r="AE31" s="99"/>
      <c r="AF31" s="99"/>
      <c r="AG31" s="99"/>
      <c r="AH31" s="99"/>
      <c r="AI31" s="99"/>
      <c r="AJ31" s="99"/>
      <c r="AK31" s="99"/>
      <c r="AL31" s="99"/>
      <c r="AM31" s="99"/>
      <c r="AN31" s="116">
        <v>2</v>
      </c>
      <c r="AO31" s="104">
        <f>+AO30+AN31</f>
        <v>46436</v>
      </c>
      <c r="AP31" s="98" t="s">
        <v>50</v>
      </c>
      <c r="AQ31" s="91"/>
      <c r="AR31" s="83"/>
    </row>
    <row r="32" spans="1:49" ht="30" x14ac:dyDescent="0.25">
      <c r="A32" s="98">
        <v>24</v>
      </c>
      <c r="B32" s="103" t="s">
        <v>53</v>
      </c>
      <c r="C32" s="100"/>
      <c r="D32" s="100"/>
      <c r="E32" s="100"/>
      <c r="F32" s="103"/>
      <c r="G32" s="103"/>
      <c r="H32" s="103"/>
      <c r="I32" s="103"/>
      <c r="J32" s="103"/>
      <c r="K32" s="103"/>
      <c r="L32" s="107"/>
      <c r="M32" s="107"/>
      <c r="N32" s="103"/>
      <c r="O32" s="103"/>
      <c r="P32" s="103"/>
      <c r="Q32" s="103"/>
      <c r="R32" s="107"/>
      <c r="S32" s="107"/>
      <c r="T32" s="103"/>
      <c r="U32" s="118"/>
      <c r="V32" s="103"/>
      <c r="W32" s="103"/>
      <c r="X32" s="103"/>
      <c r="Y32" s="103"/>
      <c r="Z32" s="103"/>
      <c r="AA32" s="103"/>
      <c r="AB32" s="103"/>
      <c r="AC32" s="103"/>
      <c r="AD32" s="103"/>
      <c r="AE32" s="103"/>
      <c r="AF32" s="103"/>
      <c r="AG32" s="103"/>
      <c r="AH32" s="103"/>
      <c r="AI32" s="103"/>
      <c r="AJ32" s="103"/>
      <c r="AK32" s="103"/>
      <c r="AL32" s="103"/>
      <c r="AM32" s="103"/>
      <c r="AN32" s="116"/>
      <c r="AO32" s="104"/>
      <c r="AP32" s="98" t="s">
        <v>48</v>
      </c>
      <c r="AQ32" s="91"/>
      <c r="AR32" s="83"/>
    </row>
    <row r="33" spans="1:44" ht="30" x14ac:dyDescent="0.25">
      <c r="A33" s="98">
        <v>25</v>
      </c>
      <c r="B33" s="103" t="s">
        <v>54</v>
      </c>
      <c r="C33" s="103"/>
      <c r="D33" s="103"/>
      <c r="E33" s="103"/>
      <c r="F33" s="100"/>
      <c r="G33" s="103"/>
      <c r="H33" s="103"/>
      <c r="I33" s="103"/>
      <c r="J33" s="103"/>
      <c r="K33" s="103"/>
      <c r="L33" s="107"/>
      <c r="M33" s="107"/>
      <c r="N33" s="103"/>
      <c r="O33" s="103"/>
      <c r="P33" s="103"/>
      <c r="Q33" s="103"/>
      <c r="R33" s="103"/>
      <c r="S33" s="107"/>
      <c r="T33" s="103"/>
      <c r="U33" s="107">
        <f>U31+AN33</f>
        <v>46437</v>
      </c>
      <c r="V33" s="103"/>
      <c r="W33" s="103"/>
      <c r="X33" s="103"/>
      <c r="Y33" s="103"/>
      <c r="Z33" s="103"/>
      <c r="AA33" s="103"/>
      <c r="AB33" s="103"/>
      <c r="AC33" s="103"/>
      <c r="AD33" s="103"/>
      <c r="AE33" s="103"/>
      <c r="AF33" s="103"/>
      <c r="AG33" s="103"/>
      <c r="AH33" s="103"/>
      <c r="AI33" s="103"/>
      <c r="AJ33" s="103"/>
      <c r="AK33" s="103"/>
      <c r="AL33" s="103"/>
      <c r="AM33" s="103"/>
      <c r="AN33" s="98">
        <v>1</v>
      </c>
      <c r="AO33" s="100">
        <f>AO31+AN33</f>
        <v>46437</v>
      </c>
      <c r="AP33" s="98" t="s">
        <v>49</v>
      </c>
      <c r="AQ33" s="91"/>
      <c r="AR33" s="83"/>
    </row>
    <row r="34" spans="1:44" s="62" customFormat="1" ht="30" x14ac:dyDescent="0.25">
      <c r="A34" s="119"/>
      <c r="B34" s="120" t="s">
        <v>78</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1">
        <f>SUM(AN35:AN44)</f>
        <v>65</v>
      </c>
      <c r="AO34" s="121"/>
      <c r="AP34" s="119"/>
      <c r="AQ34" s="122"/>
      <c r="AR34" s="123"/>
    </row>
    <row r="35" spans="1:44" ht="45" x14ac:dyDescent="0.25">
      <c r="A35" s="98">
        <v>26</v>
      </c>
      <c r="B35" s="99" t="s">
        <v>58</v>
      </c>
      <c r="C35" s="99"/>
      <c r="D35" s="99"/>
      <c r="E35" s="99"/>
      <c r="F35" s="99"/>
      <c r="G35" s="107"/>
      <c r="H35" s="107"/>
      <c r="I35" s="100"/>
      <c r="J35" s="100"/>
      <c r="K35" s="100"/>
      <c r="L35" s="107"/>
      <c r="M35" s="107"/>
      <c r="N35" s="100"/>
      <c r="O35" s="100"/>
      <c r="P35" s="100"/>
      <c r="Q35" s="100"/>
      <c r="R35" s="100"/>
      <c r="S35" s="107"/>
      <c r="T35" s="100"/>
      <c r="U35" s="117">
        <f>U33+AN35</f>
        <v>46440</v>
      </c>
      <c r="V35" s="100"/>
      <c r="W35" s="100"/>
      <c r="X35" s="100"/>
      <c r="Y35" s="100"/>
      <c r="Z35" s="100"/>
      <c r="AA35" s="100"/>
      <c r="AB35" s="100"/>
      <c r="AC35" s="100"/>
      <c r="AD35" s="100"/>
      <c r="AE35" s="100"/>
      <c r="AF35" s="100"/>
      <c r="AG35" s="100"/>
      <c r="AH35" s="100"/>
      <c r="AI35" s="100"/>
      <c r="AJ35" s="100"/>
      <c r="AK35" s="100"/>
      <c r="AL35" s="100"/>
      <c r="AM35" s="100"/>
      <c r="AN35" s="116">
        <v>3</v>
      </c>
      <c r="AO35" s="104">
        <f>AO33+AN35</f>
        <v>46440</v>
      </c>
      <c r="AP35" s="98" t="s">
        <v>57</v>
      </c>
      <c r="AQ35" s="91"/>
      <c r="AR35" s="83"/>
    </row>
    <row r="36" spans="1:44" ht="45" x14ac:dyDescent="0.25">
      <c r="A36" s="98">
        <v>27</v>
      </c>
      <c r="B36" s="99" t="s">
        <v>59</v>
      </c>
      <c r="C36" s="99"/>
      <c r="D36" s="99"/>
      <c r="E36" s="99"/>
      <c r="F36" s="99"/>
      <c r="G36" s="107"/>
      <c r="H36" s="107"/>
      <c r="I36" s="100"/>
      <c r="J36" s="100"/>
      <c r="K36" s="100"/>
      <c r="L36" s="107"/>
      <c r="M36" s="107"/>
      <c r="N36" s="100"/>
      <c r="O36" s="100"/>
      <c r="P36" s="100"/>
      <c r="Q36" s="100"/>
      <c r="R36" s="100"/>
      <c r="S36" s="107"/>
      <c r="T36" s="100"/>
      <c r="U36" s="118"/>
      <c r="V36" s="100"/>
      <c r="W36" s="100"/>
      <c r="X36" s="100"/>
      <c r="Y36" s="100"/>
      <c r="Z36" s="100"/>
      <c r="AA36" s="100"/>
      <c r="AB36" s="100"/>
      <c r="AC36" s="100"/>
      <c r="AD36" s="100"/>
      <c r="AE36" s="100"/>
      <c r="AF36" s="100"/>
      <c r="AG36" s="100"/>
      <c r="AH36" s="100"/>
      <c r="AI36" s="100"/>
      <c r="AJ36" s="100"/>
      <c r="AK36" s="100"/>
      <c r="AL36" s="100"/>
      <c r="AM36" s="100"/>
      <c r="AN36" s="116"/>
      <c r="AO36" s="116"/>
      <c r="AP36" s="98" t="s">
        <v>57</v>
      </c>
      <c r="AQ36" s="91"/>
      <c r="AR36" s="83"/>
    </row>
    <row r="37" spans="1:44" ht="15" x14ac:dyDescent="0.25">
      <c r="A37" s="98">
        <v>28</v>
      </c>
      <c r="B37" s="103" t="s">
        <v>60</v>
      </c>
      <c r="C37" s="103"/>
      <c r="D37" s="103"/>
      <c r="E37" s="103"/>
      <c r="F37" s="103"/>
      <c r="G37" s="103"/>
      <c r="H37" s="107"/>
      <c r="I37" s="107"/>
      <c r="J37" s="103"/>
      <c r="K37" s="103"/>
      <c r="L37" s="107"/>
      <c r="M37" s="103"/>
      <c r="N37" s="107"/>
      <c r="O37" s="103"/>
      <c r="P37" s="103"/>
      <c r="Q37" s="103"/>
      <c r="R37" s="103"/>
      <c r="S37" s="107"/>
      <c r="T37" s="103"/>
      <c r="U37" s="107">
        <f>U35+AN37</f>
        <v>46445</v>
      </c>
      <c r="V37" s="103"/>
      <c r="W37" s="103"/>
      <c r="X37" s="103"/>
      <c r="Y37" s="103"/>
      <c r="Z37" s="103"/>
      <c r="AA37" s="103"/>
      <c r="AB37" s="103"/>
      <c r="AC37" s="124"/>
      <c r="AD37" s="103"/>
      <c r="AE37" s="103"/>
      <c r="AF37" s="103"/>
      <c r="AG37" s="103"/>
      <c r="AH37" s="103"/>
      <c r="AI37" s="103"/>
      <c r="AJ37" s="103"/>
      <c r="AK37" s="103"/>
      <c r="AL37" s="103"/>
      <c r="AM37" s="103"/>
      <c r="AN37" s="98">
        <v>5</v>
      </c>
      <c r="AO37" s="100">
        <f>AO35+AN37</f>
        <v>46445</v>
      </c>
      <c r="AP37" s="98" t="s">
        <v>61</v>
      </c>
      <c r="AQ37" s="91"/>
      <c r="AR37" s="83">
        <f>AN35+AN37+AN38+AN39+AN40+AN41+AN42+AN44+AN43</f>
        <v>65</v>
      </c>
    </row>
    <row r="38" spans="1:44" ht="30" x14ac:dyDescent="0.25">
      <c r="A38" s="98">
        <v>29</v>
      </c>
      <c r="B38" s="103" t="s">
        <v>85</v>
      </c>
      <c r="C38" s="103"/>
      <c r="D38" s="103"/>
      <c r="E38" s="103"/>
      <c r="F38" s="103"/>
      <c r="G38" s="103"/>
      <c r="H38" s="103"/>
      <c r="I38" s="107"/>
      <c r="J38" s="107"/>
      <c r="K38" s="103"/>
      <c r="L38" s="103"/>
      <c r="M38" s="107"/>
      <c r="N38" s="107"/>
      <c r="O38" s="103"/>
      <c r="P38" s="103"/>
      <c r="Q38" s="103"/>
      <c r="R38" s="103"/>
      <c r="S38" s="107"/>
      <c r="T38" s="103"/>
      <c r="U38" s="110">
        <f>U37+AN38</f>
        <v>46451</v>
      </c>
      <c r="V38" s="111"/>
      <c r="W38" s="103"/>
      <c r="X38" s="103"/>
      <c r="Y38" s="103"/>
      <c r="Z38" s="103"/>
      <c r="AA38" s="103"/>
      <c r="AB38" s="103"/>
      <c r="AC38" s="124"/>
      <c r="AD38" s="103"/>
      <c r="AE38" s="103"/>
      <c r="AF38" s="103"/>
      <c r="AG38" s="103"/>
      <c r="AH38" s="103"/>
      <c r="AI38" s="103"/>
      <c r="AJ38" s="103"/>
      <c r="AK38" s="103"/>
      <c r="AL38" s="103"/>
      <c r="AM38" s="103"/>
      <c r="AN38" s="98">
        <v>6</v>
      </c>
      <c r="AO38" s="100">
        <f>+AO37+AN38</f>
        <v>46451</v>
      </c>
      <c r="AP38" s="98" t="s">
        <v>57</v>
      </c>
      <c r="AQ38" s="98"/>
      <c r="AR38" s="83"/>
    </row>
    <row r="39" spans="1:44" ht="30" x14ac:dyDescent="0.25">
      <c r="A39" s="98">
        <v>30</v>
      </c>
      <c r="B39" s="103" t="s">
        <v>80</v>
      </c>
      <c r="C39" s="103"/>
      <c r="D39" s="103"/>
      <c r="E39" s="103"/>
      <c r="F39" s="103"/>
      <c r="G39" s="103"/>
      <c r="H39" s="103"/>
      <c r="I39" s="103"/>
      <c r="J39" s="107"/>
      <c r="K39" s="107"/>
      <c r="L39" s="103"/>
      <c r="M39" s="107"/>
      <c r="N39" s="107"/>
      <c r="O39" s="107"/>
      <c r="P39" s="107"/>
      <c r="Q39" s="103"/>
      <c r="R39" s="103"/>
      <c r="S39" s="103"/>
      <c r="T39" s="107"/>
      <c r="U39" s="107"/>
      <c r="V39" s="110">
        <f>U38+AN39</f>
        <v>46471</v>
      </c>
      <c r="W39" s="111"/>
      <c r="X39" s="103"/>
      <c r="Y39" s="103"/>
      <c r="Z39" s="103"/>
      <c r="AA39" s="103"/>
      <c r="AB39" s="103"/>
      <c r="AC39" s="124"/>
      <c r="AD39" s="103"/>
      <c r="AE39" s="103"/>
      <c r="AF39" s="103"/>
      <c r="AG39" s="103"/>
      <c r="AH39" s="103"/>
      <c r="AI39" s="103"/>
      <c r="AJ39" s="103"/>
      <c r="AK39" s="103"/>
      <c r="AL39" s="103"/>
      <c r="AM39" s="103"/>
      <c r="AN39" s="98">
        <v>20</v>
      </c>
      <c r="AO39" s="100">
        <f>AO38+AN39</f>
        <v>46471</v>
      </c>
      <c r="AP39" s="98" t="s">
        <v>61</v>
      </c>
      <c r="AQ39" s="98" t="s">
        <v>25</v>
      </c>
      <c r="AR39" s="83"/>
    </row>
    <row r="40" spans="1:44" ht="30" x14ac:dyDescent="0.25">
      <c r="A40" s="98">
        <v>31</v>
      </c>
      <c r="B40" s="103" t="s">
        <v>26</v>
      </c>
      <c r="C40" s="103"/>
      <c r="D40" s="103"/>
      <c r="E40" s="103"/>
      <c r="F40" s="103"/>
      <c r="G40" s="103"/>
      <c r="H40" s="103"/>
      <c r="I40" s="103"/>
      <c r="J40" s="103"/>
      <c r="K40" s="107"/>
      <c r="L40" s="107"/>
      <c r="M40" s="103"/>
      <c r="N40" s="107"/>
      <c r="O40" s="107"/>
      <c r="P40" s="107"/>
      <c r="Q40" s="107"/>
      <c r="R40" s="103"/>
      <c r="S40" s="103"/>
      <c r="T40" s="103"/>
      <c r="U40" s="107"/>
      <c r="V40" s="107"/>
      <c r="W40" s="110">
        <f>V39+AN40</f>
        <v>46486</v>
      </c>
      <c r="X40" s="111"/>
      <c r="Y40" s="103"/>
      <c r="Z40" s="103"/>
      <c r="AA40" s="103"/>
      <c r="AB40" s="103"/>
      <c r="AC40" s="124"/>
      <c r="AD40" s="103"/>
      <c r="AE40" s="103"/>
      <c r="AF40" s="103"/>
      <c r="AG40" s="103"/>
      <c r="AH40" s="103"/>
      <c r="AI40" s="103"/>
      <c r="AJ40" s="103"/>
      <c r="AK40" s="103"/>
      <c r="AL40" s="103"/>
      <c r="AM40" s="103"/>
      <c r="AN40" s="98">
        <v>15</v>
      </c>
      <c r="AO40" s="100">
        <f>AO39+AN40</f>
        <v>46486</v>
      </c>
      <c r="AP40" s="98" t="s">
        <v>57</v>
      </c>
      <c r="AQ40" s="91"/>
      <c r="AR40" s="83"/>
    </row>
    <row r="41" spans="1:44" ht="15" x14ac:dyDescent="0.25">
      <c r="A41" s="98">
        <v>32</v>
      </c>
      <c r="B41" s="103" t="s">
        <v>140</v>
      </c>
      <c r="C41" s="103"/>
      <c r="D41" s="103"/>
      <c r="E41" s="103"/>
      <c r="F41" s="103"/>
      <c r="G41" s="103"/>
      <c r="H41" s="103"/>
      <c r="I41" s="103"/>
      <c r="J41" s="103"/>
      <c r="K41" s="103"/>
      <c r="L41" s="107"/>
      <c r="M41" s="107"/>
      <c r="N41" s="103"/>
      <c r="O41" s="107"/>
      <c r="P41" s="103"/>
      <c r="Q41" s="107"/>
      <c r="R41" s="103"/>
      <c r="S41" s="103"/>
      <c r="T41" s="103"/>
      <c r="U41" s="103"/>
      <c r="V41" s="107"/>
      <c r="W41" s="103"/>
      <c r="X41" s="107">
        <f>W40+AN41</f>
        <v>46491</v>
      </c>
      <c r="Y41" s="103"/>
      <c r="Z41" s="103"/>
      <c r="AA41" s="103"/>
      <c r="AB41" s="103"/>
      <c r="AC41" s="124"/>
      <c r="AD41" s="103"/>
      <c r="AE41" s="103"/>
      <c r="AF41" s="103"/>
      <c r="AG41" s="103"/>
      <c r="AH41" s="103"/>
      <c r="AI41" s="103"/>
      <c r="AJ41" s="103"/>
      <c r="AK41" s="103"/>
      <c r="AL41" s="103"/>
      <c r="AM41" s="103"/>
      <c r="AN41" s="98">
        <v>5</v>
      </c>
      <c r="AO41" s="100">
        <f>+AO40+AN41</f>
        <v>46491</v>
      </c>
      <c r="AP41" s="98" t="s">
        <v>151</v>
      </c>
      <c r="AQ41" s="98" t="s">
        <v>28</v>
      </c>
      <c r="AR41" s="83"/>
    </row>
    <row r="42" spans="1:44" ht="15" x14ac:dyDescent="0.25">
      <c r="A42" s="98">
        <v>33</v>
      </c>
      <c r="B42" s="103" t="s">
        <v>3</v>
      </c>
      <c r="C42" s="103"/>
      <c r="D42" s="103"/>
      <c r="E42" s="103"/>
      <c r="F42" s="103"/>
      <c r="G42" s="103"/>
      <c r="H42" s="103"/>
      <c r="I42" s="103"/>
      <c r="J42" s="103"/>
      <c r="K42" s="103"/>
      <c r="L42" s="103"/>
      <c r="M42" s="107"/>
      <c r="N42" s="107"/>
      <c r="O42" s="107"/>
      <c r="P42" s="107"/>
      <c r="Q42" s="107"/>
      <c r="R42" s="107"/>
      <c r="S42" s="107"/>
      <c r="T42" s="107"/>
      <c r="U42" s="107"/>
      <c r="V42" s="107"/>
      <c r="W42" s="107"/>
      <c r="X42" s="110">
        <f>X41+AN42</f>
        <v>46496</v>
      </c>
      <c r="Y42" s="111"/>
      <c r="Z42" s="107"/>
      <c r="AA42" s="107"/>
      <c r="AB42" s="107"/>
      <c r="AC42" s="112"/>
      <c r="AD42" s="107"/>
      <c r="AE42" s="107"/>
      <c r="AF42" s="107"/>
      <c r="AG42" s="107"/>
      <c r="AH42" s="107"/>
      <c r="AI42" s="107"/>
      <c r="AJ42" s="107"/>
      <c r="AK42" s="107"/>
      <c r="AL42" s="107"/>
      <c r="AM42" s="107"/>
      <c r="AN42" s="98">
        <v>5</v>
      </c>
      <c r="AO42" s="100">
        <f>AO41+AN42</f>
        <v>46496</v>
      </c>
      <c r="AP42" s="98" t="s">
        <v>61</v>
      </c>
      <c r="AQ42" s="91"/>
      <c r="AR42" s="83"/>
    </row>
    <row r="43" spans="1:44" ht="15" x14ac:dyDescent="0.25">
      <c r="A43" s="98">
        <v>34</v>
      </c>
      <c r="B43" s="103" t="s">
        <v>29</v>
      </c>
      <c r="C43" s="103"/>
      <c r="D43" s="103"/>
      <c r="E43" s="103"/>
      <c r="F43" s="103"/>
      <c r="G43" s="103"/>
      <c r="H43" s="103"/>
      <c r="I43" s="103"/>
      <c r="J43" s="103"/>
      <c r="K43" s="103"/>
      <c r="L43" s="103"/>
      <c r="M43" s="103"/>
      <c r="N43" s="107"/>
      <c r="O43" s="107"/>
      <c r="P43" s="107"/>
      <c r="Q43" s="107"/>
      <c r="R43" s="103"/>
      <c r="S43" s="103"/>
      <c r="T43" s="103"/>
      <c r="U43" s="103"/>
      <c r="V43" s="103"/>
      <c r="W43" s="107"/>
      <c r="X43" s="103"/>
      <c r="Y43" s="107">
        <f>X42+AN43</f>
        <v>46497</v>
      </c>
      <c r="Z43" s="103"/>
      <c r="AA43" s="103"/>
      <c r="AB43" s="103"/>
      <c r="AC43" s="124"/>
      <c r="AD43" s="103"/>
      <c r="AE43" s="103"/>
      <c r="AF43" s="103"/>
      <c r="AG43" s="103"/>
      <c r="AH43" s="103"/>
      <c r="AI43" s="103"/>
      <c r="AJ43" s="103"/>
      <c r="AK43" s="103"/>
      <c r="AL43" s="103"/>
      <c r="AM43" s="103"/>
      <c r="AN43" s="98">
        <v>1</v>
      </c>
      <c r="AO43" s="100">
        <f>+AO42+AN43</f>
        <v>46497</v>
      </c>
      <c r="AP43" s="98" t="s">
        <v>48</v>
      </c>
      <c r="AQ43" s="91"/>
      <c r="AR43" s="83"/>
    </row>
    <row r="44" spans="1:44" ht="30" x14ac:dyDescent="0.25">
      <c r="A44" s="98">
        <v>35</v>
      </c>
      <c r="B44" s="103" t="s">
        <v>139</v>
      </c>
      <c r="C44" s="103"/>
      <c r="D44" s="103"/>
      <c r="E44" s="103"/>
      <c r="F44" s="103"/>
      <c r="G44" s="103"/>
      <c r="H44" s="103"/>
      <c r="I44" s="103"/>
      <c r="J44" s="103"/>
      <c r="K44" s="103"/>
      <c r="L44" s="103"/>
      <c r="M44" s="103"/>
      <c r="N44" s="103"/>
      <c r="O44" s="107"/>
      <c r="P44" s="107"/>
      <c r="Q44" s="107"/>
      <c r="R44" s="103"/>
      <c r="S44" s="103"/>
      <c r="T44" s="103"/>
      <c r="U44" s="103"/>
      <c r="V44" s="103"/>
      <c r="W44" s="107"/>
      <c r="X44" s="103"/>
      <c r="Y44" s="107">
        <f>Y43+AN44</f>
        <v>46502</v>
      </c>
      <c r="Z44" s="103"/>
      <c r="AA44" s="103"/>
      <c r="AB44" s="103"/>
      <c r="AC44" s="124"/>
      <c r="AD44" s="103"/>
      <c r="AE44" s="103"/>
      <c r="AF44" s="103"/>
      <c r="AG44" s="103"/>
      <c r="AH44" s="103"/>
      <c r="AI44" s="103"/>
      <c r="AJ44" s="103"/>
      <c r="AK44" s="103"/>
      <c r="AL44" s="103"/>
      <c r="AM44" s="103"/>
      <c r="AN44" s="98">
        <v>5</v>
      </c>
      <c r="AO44" s="100">
        <f>+AO43+AN44</f>
        <v>46502</v>
      </c>
      <c r="AP44" s="98" t="s">
        <v>57</v>
      </c>
      <c r="AQ44" s="91"/>
      <c r="AR44" s="83"/>
    </row>
    <row r="45" spans="1:44" s="62" customFormat="1" ht="15" x14ac:dyDescent="0.25">
      <c r="A45" s="119"/>
      <c r="B45" s="120" t="s">
        <v>153</v>
      </c>
      <c r="C45" s="125"/>
      <c r="D45" s="125"/>
      <c r="E45" s="125"/>
      <c r="F45" s="125"/>
      <c r="G45" s="125"/>
      <c r="H45" s="125"/>
      <c r="I45" s="125"/>
      <c r="J45" s="125"/>
      <c r="K45" s="125"/>
      <c r="L45" s="125"/>
      <c r="M45" s="125"/>
      <c r="N45" s="125"/>
      <c r="O45" s="126"/>
      <c r="P45" s="126"/>
      <c r="Q45" s="126"/>
      <c r="R45" s="125"/>
      <c r="S45" s="125"/>
      <c r="T45" s="125"/>
      <c r="U45" s="125"/>
      <c r="V45" s="125"/>
      <c r="W45" s="125"/>
      <c r="X45" s="125"/>
      <c r="Y45" s="125"/>
      <c r="Z45" s="125"/>
      <c r="AA45" s="125"/>
      <c r="AB45" s="125"/>
      <c r="AC45" s="127"/>
      <c r="AD45" s="125"/>
      <c r="AE45" s="125"/>
      <c r="AF45" s="125"/>
      <c r="AG45" s="125"/>
      <c r="AH45" s="125"/>
      <c r="AI45" s="125"/>
      <c r="AJ45" s="125"/>
      <c r="AK45" s="125"/>
      <c r="AL45" s="125"/>
      <c r="AM45" s="125"/>
      <c r="AN45" s="121">
        <f>SUM(AN46:AN51)</f>
        <v>120</v>
      </c>
      <c r="AO45" s="128"/>
      <c r="AP45" s="119"/>
      <c r="AQ45" s="129"/>
      <c r="AR45" s="123"/>
    </row>
    <row r="46" spans="1:44" ht="15" x14ac:dyDescent="0.25">
      <c r="A46" s="98">
        <v>36</v>
      </c>
      <c r="B46" s="103" t="s">
        <v>63</v>
      </c>
      <c r="C46" s="103"/>
      <c r="D46" s="103"/>
      <c r="E46" s="103"/>
      <c r="F46" s="103"/>
      <c r="G46" s="103"/>
      <c r="H46" s="103"/>
      <c r="I46" s="103"/>
      <c r="J46" s="103"/>
      <c r="K46" s="103"/>
      <c r="L46" s="103"/>
      <c r="M46" s="103"/>
      <c r="N46" s="103"/>
      <c r="O46" s="103"/>
      <c r="P46" s="107"/>
      <c r="Q46" s="107"/>
      <c r="R46" s="107"/>
      <c r="S46" s="107"/>
      <c r="T46" s="107"/>
      <c r="U46" s="107"/>
      <c r="V46" s="107"/>
      <c r="W46" s="107"/>
      <c r="X46" s="107"/>
      <c r="Y46" s="110">
        <f>Y44+AN46</f>
        <v>46532</v>
      </c>
      <c r="Z46" s="113"/>
      <c r="AA46" s="111"/>
      <c r="AB46" s="107"/>
      <c r="AC46" s="112"/>
      <c r="AD46" s="103"/>
      <c r="AE46" s="103"/>
      <c r="AF46" s="103"/>
      <c r="AG46" s="103"/>
      <c r="AH46" s="103"/>
      <c r="AI46" s="103"/>
      <c r="AJ46" s="103"/>
      <c r="AK46" s="103"/>
      <c r="AL46" s="103"/>
      <c r="AM46" s="103"/>
      <c r="AN46" s="130">
        <v>30</v>
      </c>
      <c r="AO46" s="100">
        <f>AO44+AN46</f>
        <v>46532</v>
      </c>
      <c r="AP46" s="98" t="s">
        <v>61</v>
      </c>
      <c r="AQ46" s="131" t="s">
        <v>152</v>
      </c>
      <c r="AR46" s="83">
        <f>AN47+AN48+AN49+AN50+AN51</f>
        <v>90</v>
      </c>
    </row>
    <row r="47" spans="1:44" ht="30" x14ac:dyDescent="0.25">
      <c r="A47" s="98">
        <v>37</v>
      </c>
      <c r="B47" s="99" t="s">
        <v>101</v>
      </c>
      <c r="C47" s="99"/>
      <c r="D47" s="99"/>
      <c r="E47" s="99"/>
      <c r="F47" s="99"/>
      <c r="G47" s="99"/>
      <c r="H47" s="99"/>
      <c r="I47" s="99"/>
      <c r="J47" s="99"/>
      <c r="K47" s="99"/>
      <c r="L47" s="99"/>
      <c r="M47" s="99"/>
      <c r="N47" s="99"/>
      <c r="O47" s="99"/>
      <c r="P47" s="107"/>
      <c r="Q47" s="107"/>
      <c r="R47" s="107"/>
      <c r="S47" s="107"/>
      <c r="T47" s="107"/>
      <c r="U47" s="107"/>
      <c r="V47" s="115"/>
      <c r="W47" s="107"/>
      <c r="X47" s="107"/>
      <c r="Y47" s="107"/>
      <c r="Z47" s="107"/>
      <c r="AA47" s="110">
        <f>Y46+AN47</f>
        <v>46562</v>
      </c>
      <c r="AB47" s="113"/>
      <c r="AC47" s="111"/>
      <c r="AD47" s="115"/>
      <c r="AE47" s="115"/>
      <c r="AF47" s="115"/>
      <c r="AG47" s="115"/>
      <c r="AH47" s="115"/>
      <c r="AI47" s="115"/>
      <c r="AJ47" s="115"/>
      <c r="AK47" s="115"/>
      <c r="AL47" s="115"/>
      <c r="AM47" s="115"/>
      <c r="AN47" s="98">
        <v>30</v>
      </c>
      <c r="AO47" s="100">
        <f>AO46+AN47</f>
        <v>46562</v>
      </c>
      <c r="AP47" s="98" t="s">
        <v>61</v>
      </c>
      <c r="AQ47" s="105"/>
      <c r="AR47" s="83"/>
    </row>
    <row r="48" spans="1:44" ht="30" x14ac:dyDescent="0.25">
      <c r="A48" s="98">
        <v>38</v>
      </c>
      <c r="B48" s="99" t="s">
        <v>65</v>
      </c>
      <c r="C48" s="99"/>
      <c r="D48" s="99"/>
      <c r="E48" s="99"/>
      <c r="F48" s="99"/>
      <c r="G48" s="99"/>
      <c r="H48" s="99"/>
      <c r="I48" s="99"/>
      <c r="J48" s="99"/>
      <c r="K48" s="99"/>
      <c r="L48" s="99"/>
      <c r="M48" s="99"/>
      <c r="N48" s="99"/>
      <c r="O48" s="99"/>
      <c r="P48" s="99"/>
      <c r="Q48" s="99"/>
      <c r="R48" s="107"/>
      <c r="S48" s="107"/>
      <c r="T48" s="107"/>
      <c r="U48" s="107"/>
      <c r="V48" s="99"/>
      <c r="W48" s="99"/>
      <c r="X48" s="99"/>
      <c r="Y48" s="99"/>
      <c r="Z48" s="99"/>
      <c r="AA48" s="107"/>
      <c r="AB48" s="107"/>
      <c r="AC48" s="110">
        <f>AA47+AN48</f>
        <v>46577</v>
      </c>
      <c r="AD48" s="111"/>
      <c r="AE48" s="99"/>
      <c r="AF48" s="99"/>
      <c r="AG48" s="99"/>
      <c r="AH48" s="99"/>
      <c r="AI48" s="99"/>
      <c r="AJ48" s="99"/>
      <c r="AK48" s="99"/>
      <c r="AL48" s="99"/>
      <c r="AM48" s="99"/>
      <c r="AN48" s="98">
        <v>15</v>
      </c>
      <c r="AO48" s="100">
        <f>+AO47+AN48</f>
        <v>46577</v>
      </c>
      <c r="AP48" s="98" t="s">
        <v>48</v>
      </c>
      <c r="AQ48" s="105"/>
      <c r="AR48" s="83"/>
    </row>
    <row r="49" spans="1:44" ht="30" x14ac:dyDescent="0.25">
      <c r="A49" s="98">
        <v>39</v>
      </c>
      <c r="B49" s="99" t="s">
        <v>120</v>
      </c>
      <c r="C49" s="99"/>
      <c r="D49" s="99"/>
      <c r="E49" s="99"/>
      <c r="F49" s="99"/>
      <c r="G49" s="99"/>
      <c r="H49" s="99"/>
      <c r="I49" s="99"/>
      <c r="J49" s="99"/>
      <c r="K49" s="99"/>
      <c r="L49" s="99"/>
      <c r="M49" s="99"/>
      <c r="N49" s="99"/>
      <c r="O49" s="99"/>
      <c r="P49" s="99"/>
      <c r="Q49" s="99"/>
      <c r="R49" s="99"/>
      <c r="S49" s="107"/>
      <c r="T49" s="107"/>
      <c r="U49" s="107"/>
      <c r="V49" s="112"/>
      <c r="W49" s="107"/>
      <c r="X49" s="99"/>
      <c r="Y49" s="99"/>
      <c r="Z49" s="99"/>
      <c r="AA49" s="99"/>
      <c r="AB49" s="107"/>
      <c r="AC49" s="83"/>
      <c r="AD49" s="110">
        <f>AC48+AN49</f>
        <v>46607</v>
      </c>
      <c r="AE49" s="113"/>
      <c r="AF49" s="111"/>
      <c r="AG49" s="99"/>
      <c r="AH49" s="99"/>
      <c r="AI49" s="99"/>
      <c r="AJ49" s="99"/>
      <c r="AK49" s="99"/>
      <c r="AL49" s="99"/>
      <c r="AM49" s="99"/>
      <c r="AN49" s="98">
        <v>30</v>
      </c>
      <c r="AO49" s="107">
        <f>+AO48+AN49</f>
        <v>46607</v>
      </c>
      <c r="AP49" s="98" t="s">
        <v>175</v>
      </c>
      <c r="AQ49" s="105"/>
      <c r="AR49" s="83"/>
    </row>
    <row r="50" spans="1:44" ht="30" x14ac:dyDescent="0.25">
      <c r="A50" s="98">
        <v>40</v>
      </c>
      <c r="B50" s="99" t="s">
        <v>68</v>
      </c>
      <c r="C50" s="99"/>
      <c r="D50" s="99"/>
      <c r="E50" s="99"/>
      <c r="F50" s="99"/>
      <c r="G50" s="99"/>
      <c r="H50" s="99"/>
      <c r="I50" s="99"/>
      <c r="J50" s="99"/>
      <c r="K50" s="99"/>
      <c r="L50" s="99"/>
      <c r="M50" s="99"/>
      <c r="N50" s="99"/>
      <c r="O50" s="99"/>
      <c r="P50" s="99"/>
      <c r="Q50" s="99"/>
      <c r="R50" s="99"/>
      <c r="S50" s="107"/>
      <c r="T50" s="107"/>
      <c r="U50" s="99"/>
      <c r="V50" s="107"/>
      <c r="W50" s="107"/>
      <c r="X50" s="107"/>
      <c r="Y50" s="99"/>
      <c r="Z50" s="99"/>
      <c r="AA50" s="99"/>
      <c r="AB50" s="99"/>
      <c r="AC50" s="99"/>
      <c r="AD50" s="107"/>
      <c r="AE50" s="107"/>
      <c r="AF50" s="110">
        <f>AD49+AN50</f>
        <v>46617</v>
      </c>
      <c r="AG50" s="111"/>
      <c r="AH50" s="99"/>
      <c r="AI50" s="99"/>
      <c r="AJ50" s="99"/>
      <c r="AK50" s="99"/>
      <c r="AL50" s="99"/>
      <c r="AM50" s="99"/>
      <c r="AN50" s="98">
        <v>10</v>
      </c>
      <c r="AO50" s="107">
        <f>AO49+AN50</f>
        <v>46617</v>
      </c>
      <c r="AP50" s="98" t="s">
        <v>50</v>
      </c>
      <c r="AQ50" s="105"/>
      <c r="AR50" s="83"/>
    </row>
    <row r="51" spans="1:44" ht="30" x14ac:dyDescent="0.25">
      <c r="A51" s="98">
        <v>41</v>
      </c>
      <c r="B51" s="103" t="s">
        <v>70</v>
      </c>
      <c r="C51" s="103"/>
      <c r="D51" s="103"/>
      <c r="E51" s="103"/>
      <c r="F51" s="103"/>
      <c r="G51" s="103"/>
      <c r="H51" s="103"/>
      <c r="I51" s="103"/>
      <c r="J51" s="103"/>
      <c r="K51" s="103"/>
      <c r="L51" s="103"/>
      <c r="M51" s="103"/>
      <c r="N51" s="103"/>
      <c r="O51" s="103"/>
      <c r="P51" s="103"/>
      <c r="Q51" s="103"/>
      <c r="R51" s="103"/>
      <c r="S51" s="103"/>
      <c r="T51" s="107"/>
      <c r="U51" s="107"/>
      <c r="V51" s="107"/>
      <c r="W51" s="107"/>
      <c r="X51" s="107"/>
      <c r="Y51" s="103"/>
      <c r="Z51" s="103"/>
      <c r="AA51" s="103"/>
      <c r="AB51" s="103"/>
      <c r="AC51" s="103"/>
      <c r="AD51" s="103"/>
      <c r="AE51" s="107"/>
      <c r="AF51" s="103"/>
      <c r="AG51" s="107">
        <f>AF50+AN51</f>
        <v>46622</v>
      </c>
      <c r="AH51" s="103"/>
      <c r="AI51" s="103"/>
      <c r="AJ51" s="103"/>
      <c r="AK51" s="103"/>
      <c r="AL51" s="103"/>
      <c r="AM51" s="103"/>
      <c r="AN51" s="98">
        <v>5</v>
      </c>
      <c r="AO51" s="100">
        <f>AO50+AN51</f>
        <v>46622</v>
      </c>
      <c r="AP51" s="98" t="s">
        <v>48</v>
      </c>
      <c r="AQ51" s="132"/>
      <c r="AR51" s="83"/>
    </row>
    <row r="52" spans="1:44" ht="15" x14ac:dyDescent="0.25">
      <c r="A52" s="91" t="s">
        <v>149</v>
      </c>
      <c r="B52" s="92" t="s">
        <v>71</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1">
        <f>SUM(AN53:AN64)</f>
        <v>80</v>
      </c>
      <c r="AO52" s="91"/>
      <c r="AP52" s="91"/>
      <c r="AQ52" s="91"/>
      <c r="AR52" s="83"/>
    </row>
    <row r="53" spans="1:44" ht="30" x14ac:dyDescent="0.25">
      <c r="A53" s="98">
        <v>42</v>
      </c>
      <c r="B53" s="103" t="s">
        <v>73</v>
      </c>
      <c r="C53" s="103"/>
      <c r="D53" s="103"/>
      <c r="E53" s="103"/>
      <c r="F53" s="103"/>
      <c r="G53" s="103"/>
      <c r="H53" s="103"/>
      <c r="I53" s="103"/>
      <c r="J53" s="103"/>
      <c r="K53" s="103"/>
      <c r="L53" s="103"/>
      <c r="M53" s="103"/>
      <c r="N53" s="103"/>
      <c r="O53" s="103"/>
      <c r="P53" s="103"/>
      <c r="Q53" s="103"/>
      <c r="R53" s="103"/>
      <c r="S53" s="103"/>
      <c r="T53" s="103"/>
      <c r="U53" s="107"/>
      <c r="V53" s="107"/>
      <c r="W53" s="107"/>
      <c r="X53" s="107"/>
      <c r="Y53" s="107"/>
      <c r="Z53" s="107"/>
      <c r="AA53" s="107"/>
      <c r="AB53" s="107"/>
      <c r="AC53" s="107"/>
      <c r="AD53" s="107"/>
      <c r="AE53" s="107"/>
      <c r="AF53" s="107"/>
      <c r="AG53" s="107">
        <f>AG51+AN53</f>
        <v>46624</v>
      </c>
      <c r="AH53" s="107"/>
      <c r="AI53" s="107"/>
      <c r="AJ53" s="107"/>
      <c r="AK53" s="107"/>
      <c r="AL53" s="107"/>
      <c r="AM53" s="107"/>
      <c r="AN53" s="98">
        <v>2</v>
      </c>
      <c r="AO53" s="100">
        <f>+AO51+AN53</f>
        <v>46624</v>
      </c>
      <c r="AP53" s="98" t="s">
        <v>49</v>
      </c>
      <c r="AQ53" s="98"/>
      <c r="AR53" s="83">
        <f>AN53+AN54</f>
        <v>3</v>
      </c>
    </row>
    <row r="54" spans="1:44" ht="15" x14ac:dyDescent="0.25">
      <c r="A54" s="98">
        <v>43</v>
      </c>
      <c r="B54" s="103" t="s">
        <v>75</v>
      </c>
      <c r="C54" s="103"/>
      <c r="D54" s="103"/>
      <c r="E54" s="103"/>
      <c r="F54" s="103"/>
      <c r="G54" s="103"/>
      <c r="H54" s="103"/>
      <c r="I54" s="103"/>
      <c r="J54" s="103"/>
      <c r="K54" s="103"/>
      <c r="L54" s="103"/>
      <c r="M54" s="103"/>
      <c r="N54" s="103"/>
      <c r="O54" s="103"/>
      <c r="P54" s="103"/>
      <c r="Q54" s="103"/>
      <c r="R54" s="103"/>
      <c r="S54" s="103"/>
      <c r="T54" s="103"/>
      <c r="U54" s="103"/>
      <c r="V54" s="107"/>
      <c r="W54" s="107"/>
      <c r="X54" s="100"/>
      <c r="Y54" s="100"/>
      <c r="Z54" s="100"/>
      <c r="AA54" s="100"/>
      <c r="AB54" s="100"/>
      <c r="AC54" s="100"/>
      <c r="AD54" s="100"/>
      <c r="AE54" s="100"/>
      <c r="AF54" s="103"/>
      <c r="AG54" s="107">
        <f>AG53+AN54</f>
        <v>46625</v>
      </c>
      <c r="AH54" s="103"/>
      <c r="AI54" s="103"/>
      <c r="AJ54" s="103"/>
      <c r="AK54" s="103"/>
      <c r="AL54" s="103"/>
      <c r="AM54" s="103"/>
      <c r="AN54" s="98">
        <v>1</v>
      </c>
      <c r="AO54" s="100">
        <f>AO53+AN54</f>
        <v>46625</v>
      </c>
      <c r="AP54" s="98" t="s">
        <v>48</v>
      </c>
      <c r="AQ54" s="98"/>
      <c r="AR54" s="83"/>
    </row>
    <row r="55" spans="1:44" ht="45" x14ac:dyDescent="0.25">
      <c r="A55" s="98">
        <v>44</v>
      </c>
      <c r="B55" s="103" t="s">
        <v>76</v>
      </c>
      <c r="C55" s="103"/>
      <c r="D55" s="103"/>
      <c r="E55" s="103"/>
      <c r="F55" s="103"/>
      <c r="G55" s="103"/>
      <c r="H55" s="103"/>
      <c r="I55" s="103"/>
      <c r="J55" s="103"/>
      <c r="K55" s="103"/>
      <c r="L55" s="103"/>
      <c r="M55" s="103"/>
      <c r="N55" s="103"/>
      <c r="O55" s="103"/>
      <c r="P55" s="103"/>
      <c r="Q55" s="103"/>
      <c r="R55" s="103"/>
      <c r="S55" s="103"/>
      <c r="T55" s="103"/>
      <c r="U55" s="103"/>
      <c r="V55" s="107"/>
      <c r="W55" s="107"/>
      <c r="X55" s="107"/>
      <c r="Y55" s="107"/>
      <c r="Z55" s="107"/>
      <c r="AA55" s="107"/>
      <c r="AB55" s="107"/>
      <c r="AC55" s="107"/>
      <c r="AD55" s="107"/>
      <c r="AE55" s="107"/>
      <c r="AF55" s="107"/>
      <c r="AG55" s="117">
        <f>AG54+AN55</f>
        <v>46630</v>
      </c>
      <c r="AH55" s="103"/>
      <c r="AI55" s="103"/>
      <c r="AJ55" s="103"/>
      <c r="AK55" s="103"/>
      <c r="AL55" s="103"/>
      <c r="AM55" s="103"/>
      <c r="AN55" s="116">
        <v>5</v>
      </c>
      <c r="AO55" s="104">
        <f>AO54+AN55</f>
        <v>46630</v>
      </c>
      <c r="AP55" s="98" t="s">
        <v>57</v>
      </c>
      <c r="AQ55" s="98"/>
      <c r="AR55" s="83">
        <f>AN55+AN57+AN58+AN59+AN60+AN61+AN62+AN63+AN64</f>
        <v>77</v>
      </c>
    </row>
    <row r="56" spans="1:44" ht="45" x14ac:dyDescent="0.25">
      <c r="A56" s="98">
        <v>45</v>
      </c>
      <c r="B56" s="103" t="s">
        <v>77</v>
      </c>
      <c r="C56" s="103"/>
      <c r="D56" s="103"/>
      <c r="E56" s="103"/>
      <c r="F56" s="103"/>
      <c r="G56" s="103"/>
      <c r="H56" s="103"/>
      <c r="I56" s="103"/>
      <c r="J56" s="103"/>
      <c r="K56" s="103"/>
      <c r="L56" s="103"/>
      <c r="M56" s="103"/>
      <c r="N56" s="103"/>
      <c r="O56" s="103"/>
      <c r="P56" s="103"/>
      <c r="Q56" s="103"/>
      <c r="R56" s="103"/>
      <c r="S56" s="103"/>
      <c r="T56" s="103"/>
      <c r="U56" s="103"/>
      <c r="V56" s="107"/>
      <c r="W56" s="107"/>
      <c r="X56" s="107"/>
      <c r="Y56" s="107"/>
      <c r="Z56" s="107"/>
      <c r="AA56" s="107"/>
      <c r="AB56" s="107"/>
      <c r="AC56" s="107"/>
      <c r="AD56" s="107"/>
      <c r="AE56" s="107"/>
      <c r="AF56" s="107"/>
      <c r="AG56" s="118"/>
      <c r="AH56" s="103"/>
      <c r="AI56" s="103"/>
      <c r="AJ56" s="103"/>
      <c r="AK56" s="103"/>
      <c r="AL56" s="103"/>
      <c r="AM56" s="103"/>
      <c r="AN56" s="116"/>
      <c r="AO56" s="116"/>
      <c r="AP56" s="98" t="s">
        <v>57</v>
      </c>
      <c r="AQ56" s="98"/>
      <c r="AR56" s="83"/>
    </row>
    <row r="57" spans="1:44" ht="15" x14ac:dyDescent="0.25">
      <c r="A57" s="98">
        <v>46</v>
      </c>
      <c r="B57" s="103" t="s">
        <v>60</v>
      </c>
      <c r="C57" s="103"/>
      <c r="D57" s="103"/>
      <c r="E57" s="103"/>
      <c r="F57" s="103"/>
      <c r="G57" s="103"/>
      <c r="H57" s="103"/>
      <c r="I57" s="103"/>
      <c r="J57" s="103"/>
      <c r="K57" s="103"/>
      <c r="L57" s="103"/>
      <c r="M57" s="103"/>
      <c r="N57" s="103"/>
      <c r="O57" s="103"/>
      <c r="P57" s="103"/>
      <c r="Q57" s="103"/>
      <c r="R57" s="103"/>
      <c r="S57" s="103"/>
      <c r="T57" s="103"/>
      <c r="U57" s="103"/>
      <c r="V57" s="103"/>
      <c r="W57" s="103"/>
      <c r="X57" s="107"/>
      <c r="Y57" s="107"/>
      <c r="Z57" s="103"/>
      <c r="AA57" s="103"/>
      <c r="AB57" s="103"/>
      <c r="AC57" s="103"/>
      <c r="AD57" s="103"/>
      <c r="AE57" s="107"/>
      <c r="AF57" s="107"/>
      <c r="AG57" s="107"/>
      <c r="AH57" s="107">
        <f>AG55+AN57</f>
        <v>46635</v>
      </c>
      <c r="AI57" s="103"/>
      <c r="AJ57" s="103"/>
      <c r="AK57" s="103"/>
      <c r="AL57" s="103"/>
      <c r="AM57" s="103"/>
      <c r="AN57" s="98">
        <v>5</v>
      </c>
      <c r="AO57" s="100">
        <f>AO55+AN57</f>
        <v>46635</v>
      </c>
      <c r="AP57" s="98" t="s">
        <v>61</v>
      </c>
      <c r="AQ57" s="98"/>
      <c r="AR57" s="83"/>
    </row>
    <row r="58" spans="1:44" ht="30" x14ac:dyDescent="0.25">
      <c r="A58" s="98">
        <v>47</v>
      </c>
      <c r="B58" s="103" t="s">
        <v>85</v>
      </c>
      <c r="C58" s="103"/>
      <c r="D58" s="103"/>
      <c r="E58" s="103"/>
      <c r="F58" s="103"/>
      <c r="G58" s="103"/>
      <c r="H58" s="103"/>
      <c r="I58" s="103"/>
      <c r="J58" s="103"/>
      <c r="K58" s="103"/>
      <c r="L58" s="103"/>
      <c r="M58" s="103"/>
      <c r="N58" s="103"/>
      <c r="O58" s="103"/>
      <c r="P58" s="103"/>
      <c r="Q58" s="103"/>
      <c r="R58" s="103"/>
      <c r="S58" s="103"/>
      <c r="T58" s="103"/>
      <c r="U58" s="103"/>
      <c r="V58" s="103"/>
      <c r="W58" s="103"/>
      <c r="X58" s="103"/>
      <c r="Y58" s="107"/>
      <c r="Z58" s="103"/>
      <c r="AA58" s="103"/>
      <c r="AB58" s="103"/>
      <c r="AC58" s="103"/>
      <c r="AD58" s="103"/>
      <c r="AE58" s="103"/>
      <c r="AF58" s="107"/>
      <c r="AG58" s="107"/>
      <c r="AH58" s="107">
        <f>AH57+AN58</f>
        <v>46640</v>
      </c>
      <c r="AI58" s="107"/>
      <c r="AJ58" s="107"/>
      <c r="AK58" s="107"/>
      <c r="AL58" s="107"/>
      <c r="AM58" s="107"/>
      <c r="AN58" s="98">
        <v>5</v>
      </c>
      <c r="AO58" s="100">
        <f>+AO57+AN58</f>
        <v>46640</v>
      </c>
      <c r="AP58" s="98" t="s">
        <v>57</v>
      </c>
      <c r="AQ58" s="98"/>
      <c r="AR58" s="83"/>
    </row>
    <row r="59" spans="1:44" ht="60" x14ac:dyDescent="0.25">
      <c r="A59" s="98">
        <v>48</v>
      </c>
      <c r="B59" s="103" t="s">
        <v>80</v>
      </c>
      <c r="C59" s="103"/>
      <c r="D59" s="103"/>
      <c r="E59" s="103"/>
      <c r="F59" s="103"/>
      <c r="G59" s="103"/>
      <c r="H59" s="103"/>
      <c r="I59" s="103"/>
      <c r="J59" s="103"/>
      <c r="K59" s="103"/>
      <c r="L59" s="103"/>
      <c r="M59" s="103"/>
      <c r="N59" s="103"/>
      <c r="O59" s="103"/>
      <c r="P59" s="103"/>
      <c r="Q59" s="103"/>
      <c r="R59" s="103"/>
      <c r="S59" s="103"/>
      <c r="T59" s="103"/>
      <c r="U59" s="103"/>
      <c r="V59" s="103"/>
      <c r="W59" s="103"/>
      <c r="X59" s="103"/>
      <c r="Y59" s="107"/>
      <c r="Z59" s="107"/>
      <c r="AA59" s="107"/>
      <c r="AB59" s="103"/>
      <c r="AC59" s="103"/>
      <c r="AD59" s="103"/>
      <c r="AE59" s="103"/>
      <c r="AF59" s="107"/>
      <c r="AG59" s="107"/>
      <c r="AH59" s="110">
        <f>AH58+AN59</f>
        <v>46660</v>
      </c>
      <c r="AI59" s="111"/>
      <c r="AJ59" s="100"/>
      <c r="AK59" s="100"/>
      <c r="AL59" s="100"/>
      <c r="AM59" s="103"/>
      <c r="AN59" s="98">
        <v>20</v>
      </c>
      <c r="AO59" s="100">
        <f>+AO58+AN59</f>
        <v>46660</v>
      </c>
      <c r="AP59" s="98" t="s">
        <v>83</v>
      </c>
      <c r="AQ59" s="98" t="s">
        <v>141</v>
      </c>
      <c r="AR59" s="83"/>
    </row>
    <row r="60" spans="1:44" ht="15" x14ac:dyDescent="0.25">
      <c r="A60" s="98">
        <v>49</v>
      </c>
      <c r="B60" s="103" t="s">
        <v>81</v>
      </c>
      <c r="C60" s="103"/>
      <c r="D60" s="103"/>
      <c r="E60" s="103"/>
      <c r="F60" s="103"/>
      <c r="G60" s="103"/>
      <c r="H60" s="103"/>
      <c r="I60" s="103"/>
      <c r="J60" s="103"/>
      <c r="K60" s="103"/>
      <c r="L60" s="103"/>
      <c r="M60" s="103"/>
      <c r="N60" s="103"/>
      <c r="O60" s="103"/>
      <c r="P60" s="103"/>
      <c r="Q60" s="103"/>
      <c r="R60" s="103"/>
      <c r="S60" s="103"/>
      <c r="T60" s="103"/>
      <c r="U60" s="103"/>
      <c r="V60" s="103"/>
      <c r="W60" s="103"/>
      <c r="X60" s="103"/>
      <c r="Y60" s="107"/>
      <c r="Z60" s="107"/>
      <c r="AA60" s="107"/>
      <c r="AB60" s="107"/>
      <c r="AC60" s="103"/>
      <c r="AD60" s="103"/>
      <c r="AE60" s="103"/>
      <c r="AF60" s="103"/>
      <c r="AG60" s="107"/>
      <c r="AH60" s="107"/>
      <c r="AI60" s="107"/>
      <c r="AJ60" s="107">
        <f>AH59+AN60</f>
        <v>46675</v>
      </c>
      <c r="AK60" s="107"/>
      <c r="AL60" s="107"/>
      <c r="AM60" s="107"/>
      <c r="AN60" s="98">
        <v>15</v>
      </c>
      <c r="AO60" s="100">
        <f>+AO59+AN60</f>
        <v>46675</v>
      </c>
      <c r="AP60" s="98" t="s">
        <v>61</v>
      </c>
      <c r="AQ60" s="98"/>
      <c r="AR60" s="83"/>
    </row>
    <row r="61" spans="1:44" ht="15" x14ac:dyDescent="0.25">
      <c r="A61" s="98">
        <v>50</v>
      </c>
      <c r="B61" s="103" t="s">
        <v>138</v>
      </c>
      <c r="C61" s="103"/>
      <c r="D61" s="103"/>
      <c r="E61" s="103"/>
      <c r="F61" s="103"/>
      <c r="G61" s="103"/>
      <c r="H61" s="103"/>
      <c r="I61" s="103"/>
      <c r="J61" s="103"/>
      <c r="K61" s="103"/>
      <c r="L61" s="103"/>
      <c r="M61" s="103"/>
      <c r="N61" s="103"/>
      <c r="O61" s="103"/>
      <c r="P61" s="103"/>
      <c r="Q61" s="103"/>
      <c r="R61" s="103"/>
      <c r="S61" s="103"/>
      <c r="T61" s="103"/>
      <c r="U61" s="103"/>
      <c r="V61" s="103"/>
      <c r="W61" s="103"/>
      <c r="X61" s="100"/>
      <c r="Y61" s="103"/>
      <c r="Z61" s="103"/>
      <c r="AA61" s="100"/>
      <c r="AB61" s="107"/>
      <c r="AC61" s="103"/>
      <c r="AD61" s="103"/>
      <c r="AE61" s="103"/>
      <c r="AF61" s="103"/>
      <c r="AG61" s="103"/>
      <c r="AH61" s="107"/>
      <c r="AI61" s="107"/>
      <c r="AJ61" s="107"/>
      <c r="AK61" s="107">
        <f>AJ60+AN61</f>
        <v>46680</v>
      </c>
      <c r="AL61" s="107"/>
      <c r="AM61" s="83"/>
      <c r="AN61" s="98">
        <v>5</v>
      </c>
      <c r="AO61" s="100">
        <f>AO60+AN61</f>
        <v>46680</v>
      </c>
      <c r="AP61" s="98" t="s">
        <v>150</v>
      </c>
      <c r="AQ61" s="98"/>
      <c r="AR61" s="83"/>
    </row>
    <row r="62" spans="1:44" ht="15" x14ac:dyDescent="0.25">
      <c r="A62" s="98">
        <v>51</v>
      </c>
      <c r="B62" s="103" t="s">
        <v>3</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7"/>
      <c r="AC62" s="107"/>
      <c r="AD62" s="103"/>
      <c r="AE62" s="103"/>
      <c r="AF62" s="103"/>
      <c r="AG62" s="103"/>
      <c r="AH62" s="103"/>
      <c r="AI62" s="107"/>
      <c r="AJ62" s="103"/>
      <c r="AK62" s="100">
        <f>AK61+AN62</f>
        <v>46685</v>
      </c>
      <c r="AL62" s="103"/>
      <c r="AM62" s="103"/>
      <c r="AN62" s="98">
        <v>5</v>
      </c>
      <c r="AO62" s="100">
        <f>AO61+AN62</f>
        <v>46685</v>
      </c>
      <c r="AP62" s="98" t="s">
        <v>61</v>
      </c>
      <c r="AQ62" s="98"/>
      <c r="AR62" s="83"/>
    </row>
    <row r="63" spans="1:44" ht="15" x14ac:dyDescent="0.25">
      <c r="A63" s="98">
        <v>52</v>
      </c>
      <c r="B63" s="103" t="s">
        <v>4</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7"/>
      <c r="AC63" s="103"/>
      <c r="AD63" s="103"/>
      <c r="AE63" s="103"/>
      <c r="AF63" s="103"/>
      <c r="AG63" s="103"/>
      <c r="AH63" s="103"/>
      <c r="AI63" s="107"/>
      <c r="AJ63" s="103"/>
      <c r="AK63" s="107">
        <f>AK62+AN63</f>
        <v>46687</v>
      </c>
      <c r="AL63" s="103"/>
      <c r="AM63" s="103"/>
      <c r="AN63" s="98">
        <v>2</v>
      </c>
      <c r="AO63" s="100">
        <f>+AO62+AN63</f>
        <v>46687</v>
      </c>
      <c r="AP63" s="98" t="s">
        <v>48</v>
      </c>
      <c r="AQ63" s="98"/>
      <c r="AR63" s="83"/>
    </row>
    <row r="64" spans="1:44" ht="45" x14ac:dyDescent="0.25">
      <c r="A64" s="98">
        <v>53</v>
      </c>
      <c r="B64" s="103" t="s">
        <v>82</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7"/>
      <c r="AC64" s="107"/>
      <c r="AD64" s="103"/>
      <c r="AE64" s="103"/>
      <c r="AF64" s="103"/>
      <c r="AG64" s="103"/>
      <c r="AH64" s="103"/>
      <c r="AI64" s="103"/>
      <c r="AJ64" s="107"/>
      <c r="AK64" s="110">
        <f>AK63+AN64</f>
        <v>46702</v>
      </c>
      <c r="AL64" s="111"/>
      <c r="AM64" s="103"/>
      <c r="AN64" s="98">
        <v>15</v>
      </c>
      <c r="AO64" s="100">
        <f>AO63+AN64</f>
        <v>46702</v>
      </c>
      <c r="AP64" s="98" t="s">
        <v>84</v>
      </c>
      <c r="AQ64" s="98"/>
      <c r="AR64" s="83"/>
    </row>
    <row r="65" spans="1:44" ht="15" x14ac:dyDescent="0.25">
      <c r="A65" s="98"/>
      <c r="B65" s="91" t="s">
        <v>32</v>
      </c>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f>AN22+AN29+AN52+AN6</f>
        <v>546</v>
      </c>
      <c r="AO65" s="91"/>
      <c r="AP65" s="91"/>
      <c r="AQ65" s="91"/>
      <c r="AR65" s="83"/>
    </row>
  </sheetData>
  <mergeCells count="64">
    <mergeCell ref="AQ46:AQ51"/>
    <mergeCell ref="AN55:AN56"/>
    <mergeCell ref="AO55:AO56"/>
    <mergeCell ref="AF50:AG50"/>
    <mergeCell ref="AG55:AG56"/>
    <mergeCell ref="AO35:AO36"/>
    <mergeCell ref="A3:A4"/>
    <mergeCell ref="B3:B4"/>
    <mergeCell ref="AN3:AN4"/>
    <mergeCell ref="AO3:AO4"/>
    <mergeCell ref="AO31:AO32"/>
    <mergeCell ref="Z4:AA4"/>
    <mergeCell ref="C5:AM5"/>
    <mergeCell ref="C6:AM6"/>
    <mergeCell ref="P4:Q4"/>
    <mergeCell ref="R4:S4"/>
    <mergeCell ref="AN31:AN32"/>
    <mergeCell ref="AN35:AN36"/>
    <mergeCell ref="AD4:AE4"/>
    <mergeCell ref="AF4:AG4"/>
    <mergeCell ref="AH4:AI4"/>
    <mergeCell ref="C3:AM3"/>
    <mergeCell ref="F4:G4"/>
    <mergeCell ref="T4:U4"/>
    <mergeCell ref="V4:W4"/>
    <mergeCell ref="X4:Y4"/>
    <mergeCell ref="A1:AQ1"/>
    <mergeCell ref="A2:AQ2"/>
    <mergeCell ref="AO24:AO25"/>
    <mergeCell ref="AN24:AN25"/>
    <mergeCell ref="H4:I4"/>
    <mergeCell ref="J4:K4"/>
    <mergeCell ref="L4:M4"/>
    <mergeCell ref="N4:O4"/>
    <mergeCell ref="AQ3:AQ4"/>
    <mergeCell ref="C9:C10"/>
    <mergeCell ref="AN9:AN10"/>
    <mergeCell ref="AO9:AO10"/>
    <mergeCell ref="D4:E4"/>
    <mergeCell ref="C12:E12"/>
    <mergeCell ref="AP3:AP4"/>
    <mergeCell ref="AB4:AC4"/>
    <mergeCell ref="AC48:AD48"/>
    <mergeCell ref="AD49:AF49"/>
    <mergeCell ref="I18:J18"/>
    <mergeCell ref="J19:K19"/>
    <mergeCell ref="E14:F14"/>
    <mergeCell ref="G16:I16"/>
    <mergeCell ref="AH59:AI59"/>
    <mergeCell ref="AJ4:AK4"/>
    <mergeCell ref="AL4:AM4"/>
    <mergeCell ref="AK64:AL64"/>
    <mergeCell ref="I17:L17"/>
    <mergeCell ref="L19:M19"/>
    <mergeCell ref="N24:R25"/>
    <mergeCell ref="R27:T27"/>
    <mergeCell ref="U31:U32"/>
    <mergeCell ref="U35:U36"/>
    <mergeCell ref="U38:V38"/>
    <mergeCell ref="V39:W39"/>
    <mergeCell ref="W40:X40"/>
    <mergeCell ref="X42:Y42"/>
    <mergeCell ref="Y46:AA46"/>
    <mergeCell ref="AA47:AC47"/>
  </mergeCells>
  <printOptions horizontalCentered="1"/>
  <pageMargins left="0.27559055100000002" right="0.196850393700787" top="0.59055118100000004" bottom="0.44685039399999998" header="0.31496062992126" footer="0.31496062992126"/>
  <pageSetup paperSize="9" scale="26" orientation="landscape" r:id="rId1"/>
  <headerFooter>
    <oddFooter>Page &amp;P</oddFooter>
  </headerFooter>
  <ignoredErrors>
    <ignoredError sqref="AO4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0"/>
  <sheetViews>
    <sheetView topLeftCell="A70" workbookViewId="0">
      <selection activeCell="A90" sqref="A90"/>
    </sheetView>
  </sheetViews>
  <sheetFormatPr defaultRowHeight="15" x14ac:dyDescent="0.25"/>
  <cols>
    <col min="1" max="1" width="10.7109375" bestFit="1" customWidth="1"/>
  </cols>
  <sheetData>
    <row r="1" spans="1:1" x14ac:dyDescent="0.25">
      <c r="A1" s="58">
        <v>46157</v>
      </c>
    </row>
    <row r="2" spans="1:1" x14ac:dyDescent="0.25">
      <c r="A2" s="58">
        <v>46158</v>
      </c>
    </row>
    <row r="3" spans="1:1" x14ac:dyDescent="0.25">
      <c r="A3" s="58">
        <v>46159</v>
      </c>
    </row>
    <row r="4" spans="1:1" x14ac:dyDescent="0.25">
      <c r="A4" s="58">
        <v>46160</v>
      </c>
    </row>
    <row r="5" spans="1:1" x14ac:dyDescent="0.25">
      <c r="A5" s="58">
        <v>46161</v>
      </c>
    </row>
    <row r="6" spans="1:1" x14ac:dyDescent="0.25">
      <c r="A6" s="58">
        <v>46162</v>
      </c>
    </row>
    <row r="7" spans="1:1" x14ac:dyDescent="0.25">
      <c r="A7" s="58">
        <v>46163</v>
      </c>
    </row>
    <row r="8" spans="1:1" x14ac:dyDescent="0.25">
      <c r="A8" s="58">
        <v>46164</v>
      </c>
    </row>
    <row r="9" spans="1:1" x14ac:dyDescent="0.25">
      <c r="A9" s="58">
        <v>46165</v>
      </c>
    </row>
    <row r="10" spans="1:1" x14ac:dyDescent="0.25">
      <c r="A10" s="58">
        <v>46166</v>
      </c>
    </row>
    <row r="11" spans="1:1" x14ac:dyDescent="0.25">
      <c r="A11" s="58">
        <v>46167</v>
      </c>
    </row>
    <row r="12" spans="1:1" x14ac:dyDescent="0.25">
      <c r="A12" s="58">
        <v>46168</v>
      </c>
    </row>
    <row r="13" spans="1:1" x14ac:dyDescent="0.25">
      <c r="A13" s="58">
        <v>46169</v>
      </c>
    </row>
    <row r="14" spans="1:1" x14ac:dyDescent="0.25">
      <c r="A14" s="58">
        <v>46170</v>
      </c>
    </row>
    <row r="15" spans="1:1" x14ac:dyDescent="0.25">
      <c r="A15" s="58">
        <v>46171</v>
      </c>
    </row>
    <row r="16" spans="1:1" x14ac:dyDescent="0.25">
      <c r="A16" s="58">
        <v>46172</v>
      </c>
    </row>
    <row r="17" spans="1:1" x14ac:dyDescent="0.25">
      <c r="A17" s="58">
        <v>46173</v>
      </c>
    </row>
    <row r="18" spans="1:1" x14ac:dyDescent="0.25">
      <c r="A18" s="58">
        <v>46174</v>
      </c>
    </row>
    <row r="19" spans="1:1" x14ac:dyDescent="0.25">
      <c r="A19" s="58">
        <v>46175</v>
      </c>
    </row>
    <row r="20" spans="1:1" x14ac:dyDescent="0.25">
      <c r="A20" s="58">
        <v>46176</v>
      </c>
    </row>
    <row r="21" spans="1:1" x14ac:dyDescent="0.25">
      <c r="A21" s="58">
        <v>46177</v>
      </c>
    </row>
    <row r="22" spans="1:1" x14ac:dyDescent="0.25">
      <c r="A22" s="58">
        <v>46178</v>
      </c>
    </row>
    <row r="23" spans="1:1" x14ac:dyDescent="0.25">
      <c r="A23" s="58">
        <v>46179</v>
      </c>
    </row>
    <row r="24" spans="1:1" x14ac:dyDescent="0.25">
      <c r="A24" s="58">
        <v>46180</v>
      </c>
    </row>
    <row r="25" spans="1:1" x14ac:dyDescent="0.25">
      <c r="A25" s="58">
        <v>46181</v>
      </c>
    </row>
    <row r="26" spans="1:1" x14ac:dyDescent="0.25">
      <c r="A26" s="58">
        <v>46182</v>
      </c>
    </row>
    <row r="27" spans="1:1" x14ac:dyDescent="0.25">
      <c r="A27" s="58">
        <v>46183</v>
      </c>
    </row>
    <row r="28" spans="1:1" x14ac:dyDescent="0.25">
      <c r="A28" s="58">
        <v>46184</v>
      </c>
    </row>
    <row r="29" spans="1:1" x14ac:dyDescent="0.25">
      <c r="A29" s="58">
        <v>46185</v>
      </c>
    </row>
    <row r="30" spans="1:1" x14ac:dyDescent="0.25">
      <c r="A30" s="58">
        <v>46186</v>
      </c>
    </row>
    <row r="31" spans="1:1" x14ac:dyDescent="0.25">
      <c r="A31" s="58">
        <v>46187</v>
      </c>
    </row>
    <row r="32" spans="1:1" x14ac:dyDescent="0.25">
      <c r="A32" s="58">
        <v>46188</v>
      </c>
    </row>
    <row r="33" spans="1:1" x14ac:dyDescent="0.25">
      <c r="A33" s="58">
        <v>46189</v>
      </c>
    </row>
    <row r="34" spans="1:1" x14ac:dyDescent="0.25">
      <c r="A34" s="58">
        <v>46190</v>
      </c>
    </row>
    <row r="35" spans="1:1" x14ac:dyDescent="0.25">
      <c r="A35" s="58">
        <v>46191</v>
      </c>
    </row>
    <row r="36" spans="1:1" x14ac:dyDescent="0.25">
      <c r="A36" s="58">
        <v>46192</v>
      </c>
    </row>
    <row r="37" spans="1:1" x14ac:dyDescent="0.25">
      <c r="A37" s="58">
        <v>46193</v>
      </c>
    </row>
    <row r="38" spans="1:1" x14ac:dyDescent="0.25">
      <c r="A38" s="58">
        <v>46194</v>
      </c>
    </row>
    <row r="39" spans="1:1" x14ac:dyDescent="0.25">
      <c r="A39" s="58">
        <v>46195</v>
      </c>
    </row>
    <row r="40" spans="1:1" x14ac:dyDescent="0.25">
      <c r="A40" s="58">
        <v>46196</v>
      </c>
    </row>
    <row r="41" spans="1:1" x14ac:dyDescent="0.25">
      <c r="A41" s="58">
        <v>46197</v>
      </c>
    </row>
    <row r="42" spans="1:1" x14ac:dyDescent="0.25">
      <c r="A42" s="58">
        <v>46198</v>
      </c>
    </row>
    <row r="43" spans="1:1" x14ac:dyDescent="0.25">
      <c r="A43" s="58">
        <v>46199</v>
      </c>
    </row>
    <row r="44" spans="1:1" x14ac:dyDescent="0.25">
      <c r="A44" s="58">
        <v>46200</v>
      </c>
    </row>
    <row r="45" spans="1:1" x14ac:dyDescent="0.25">
      <c r="A45" s="58">
        <v>46201</v>
      </c>
    </row>
    <row r="46" spans="1:1" x14ac:dyDescent="0.25">
      <c r="A46" s="58">
        <v>46202</v>
      </c>
    </row>
    <row r="47" spans="1:1" x14ac:dyDescent="0.25">
      <c r="A47" s="58">
        <v>46203</v>
      </c>
    </row>
    <row r="48" spans="1:1" x14ac:dyDescent="0.25">
      <c r="A48" s="58">
        <v>46204</v>
      </c>
    </row>
    <row r="49" spans="1:1" x14ac:dyDescent="0.25">
      <c r="A49" s="58">
        <v>46205</v>
      </c>
    </row>
    <row r="50" spans="1:1" x14ac:dyDescent="0.25">
      <c r="A50" s="58">
        <v>46206</v>
      </c>
    </row>
    <row r="51" spans="1:1" x14ac:dyDescent="0.25">
      <c r="A51" s="58">
        <v>46207</v>
      </c>
    </row>
    <row r="52" spans="1:1" x14ac:dyDescent="0.25">
      <c r="A52" s="58">
        <v>46208</v>
      </c>
    </row>
    <row r="53" spans="1:1" x14ac:dyDescent="0.25">
      <c r="A53" s="58">
        <v>46209</v>
      </c>
    </row>
    <row r="54" spans="1:1" x14ac:dyDescent="0.25">
      <c r="A54" s="58">
        <v>46210</v>
      </c>
    </row>
    <row r="55" spans="1:1" x14ac:dyDescent="0.25">
      <c r="A55" s="58">
        <v>46211</v>
      </c>
    </row>
    <row r="56" spans="1:1" x14ac:dyDescent="0.25">
      <c r="A56" s="58">
        <v>46212</v>
      </c>
    </row>
    <row r="57" spans="1:1" x14ac:dyDescent="0.25">
      <c r="A57" s="58">
        <v>46213</v>
      </c>
    </row>
    <row r="58" spans="1:1" x14ac:dyDescent="0.25">
      <c r="A58" s="58">
        <v>46214</v>
      </c>
    </row>
    <row r="59" spans="1:1" x14ac:dyDescent="0.25">
      <c r="A59" s="58">
        <v>46215</v>
      </c>
    </row>
    <row r="60" spans="1:1" x14ac:dyDescent="0.25">
      <c r="A60" s="58">
        <v>46216</v>
      </c>
    </row>
    <row r="61" spans="1:1" x14ac:dyDescent="0.25">
      <c r="A61" s="58">
        <v>46217</v>
      </c>
    </row>
    <row r="62" spans="1:1" x14ac:dyDescent="0.25">
      <c r="A62" s="58">
        <v>46218</v>
      </c>
    </row>
    <row r="63" spans="1:1" x14ac:dyDescent="0.25">
      <c r="A63" s="58">
        <v>46219</v>
      </c>
    </row>
    <row r="64" spans="1:1" x14ac:dyDescent="0.25">
      <c r="A64" s="58">
        <v>46220</v>
      </c>
    </row>
    <row r="65" spans="1:1" x14ac:dyDescent="0.25">
      <c r="A65" s="58">
        <v>46221</v>
      </c>
    </row>
    <row r="66" spans="1:1" x14ac:dyDescent="0.25">
      <c r="A66" s="58">
        <v>46222</v>
      </c>
    </row>
    <row r="67" spans="1:1" x14ac:dyDescent="0.25">
      <c r="A67" s="58">
        <v>46223</v>
      </c>
    </row>
    <row r="68" spans="1:1" x14ac:dyDescent="0.25">
      <c r="A68" s="58">
        <v>46224</v>
      </c>
    </row>
    <row r="69" spans="1:1" x14ac:dyDescent="0.25">
      <c r="A69" s="58">
        <v>46225</v>
      </c>
    </row>
    <row r="70" spans="1:1" x14ac:dyDescent="0.25">
      <c r="A70" s="58">
        <v>46226</v>
      </c>
    </row>
    <row r="71" spans="1:1" x14ac:dyDescent="0.25">
      <c r="A71" s="58">
        <v>46227</v>
      </c>
    </row>
    <row r="72" spans="1:1" x14ac:dyDescent="0.25">
      <c r="A72" s="58">
        <v>46228</v>
      </c>
    </row>
    <row r="73" spans="1:1" x14ac:dyDescent="0.25">
      <c r="A73" s="58">
        <v>46229</v>
      </c>
    </row>
    <row r="74" spans="1:1" x14ac:dyDescent="0.25">
      <c r="A74" s="58">
        <v>46230</v>
      </c>
    </row>
    <row r="75" spans="1:1" x14ac:dyDescent="0.25">
      <c r="A75" s="58">
        <v>46231</v>
      </c>
    </row>
    <row r="76" spans="1:1" x14ac:dyDescent="0.25">
      <c r="A76" s="58">
        <v>46232</v>
      </c>
    </row>
    <row r="77" spans="1:1" x14ac:dyDescent="0.25">
      <c r="A77" s="58">
        <v>46233</v>
      </c>
    </row>
    <row r="78" spans="1:1" x14ac:dyDescent="0.25">
      <c r="A78" s="58">
        <v>46234</v>
      </c>
    </row>
    <row r="79" spans="1:1" x14ac:dyDescent="0.25">
      <c r="A79" s="58">
        <v>46235</v>
      </c>
    </row>
    <row r="80" spans="1:1" x14ac:dyDescent="0.25">
      <c r="A80" s="58">
        <v>46236</v>
      </c>
    </row>
    <row r="81" spans="1:1" x14ac:dyDescent="0.25">
      <c r="A81" s="58">
        <v>46237</v>
      </c>
    </row>
    <row r="82" spans="1:1" x14ac:dyDescent="0.25">
      <c r="A82" s="58">
        <v>46238</v>
      </c>
    </row>
    <row r="83" spans="1:1" x14ac:dyDescent="0.25">
      <c r="A83" s="58">
        <v>46239</v>
      </c>
    </row>
    <row r="84" spans="1:1" x14ac:dyDescent="0.25">
      <c r="A84" s="58">
        <v>46240</v>
      </c>
    </row>
    <row r="85" spans="1:1" x14ac:dyDescent="0.25">
      <c r="A85" s="58">
        <v>46241</v>
      </c>
    </row>
    <row r="86" spans="1:1" x14ac:dyDescent="0.25">
      <c r="A86" s="58">
        <v>46242</v>
      </c>
    </row>
    <row r="87" spans="1:1" x14ac:dyDescent="0.25">
      <c r="A87" s="58">
        <v>46243</v>
      </c>
    </row>
    <row r="88" spans="1:1" x14ac:dyDescent="0.25">
      <c r="A88" s="58">
        <v>46244</v>
      </c>
    </row>
    <row r="89" spans="1:1" x14ac:dyDescent="0.25">
      <c r="A89" s="58">
        <v>46245</v>
      </c>
    </row>
    <row r="90" spans="1:1" x14ac:dyDescent="0.25">
      <c r="A90" s="58">
        <v>46246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70"/>
  <sheetViews>
    <sheetView topLeftCell="A31" zoomScaleNormal="100" zoomScaleSheetLayoutView="92" workbookViewId="0">
      <selection activeCell="G32" sqref="G32"/>
    </sheetView>
  </sheetViews>
  <sheetFormatPr defaultColWidth="9.140625" defaultRowHeight="16.5" x14ac:dyDescent="0.25"/>
  <cols>
    <col min="1" max="1" width="6.140625" style="8" customWidth="1"/>
    <col min="2" max="2" width="40.42578125" style="8" customWidth="1"/>
    <col min="3" max="3" width="10.5703125" style="41" bestFit="1" customWidth="1"/>
    <col min="4" max="4" width="13" style="41" bestFit="1" customWidth="1"/>
    <col min="5" max="5" width="11.28515625" style="8" hidden="1" customWidth="1"/>
    <col min="6" max="6" width="16.140625" style="8" bestFit="1" customWidth="1"/>
    <col min="7" max="7" width="11.42578125" style="8" customWidth="1"/>
    <col min="8" max="9" width="19" style="8" hidden="1" customWidth="1"/>
    <col min="10" max="10" width="12.7109375" style="8" hidden="1" customWidth="1"/>
    <col min="11" max="11" width="11.140625" style="8" customWidth="1"/>
    <col min="12" max="15" width="9.140625" style="8"/>
    <col min="16" max="16" width="13" style="8" bestFit="1" customWidth="1"/>
    <col min="17" max="16384" width="9.140625" style="8"/>
  </cols>
  <sheetData>
    <row r="1" spans="1:10" x14ac:dyDescent="0.25">
      <c r="A1" s="70" t="s">
        <v>86</v>
      </c>
      <c r="B1" s="70"/>
      <c r="C1" s="70"/>
      <c r="D1" s="70"/>
      <c r="E1" s="70"/>
      <c r="F1" s="70"/>
      <c r="G1" s="70"/>
    </row>
    <row r="2" spans="1:10" ht="37.5" customHeight="1" x14ac:dyDescent="0.25">
      <c r="A2" s="71" t="s">
        <v>87</v>
      </c>
      <c r="B2" s="71"/>
      <c r="C2" s="71"/>
      <c r="D2" s="71"/>
      <c r="E2" s="71"/>
      <c r="F2" s="71"/>
      <c r="G2" s="71"/>
      <c r="H2" s="72"/>
      <c r="I2" s="72"/>
      <c r="J2" s="72"/>
    </row>
    <row r="3" spans="1:10" ht="13.5" customHeight="1" x14ac:dyDescent="0.25">
      <c r="A3" s="9"/>
      <c r="B3" s="10"/>
      <c r="C3" s="11"/>
      <c r="D3" s="11"/>
      <c r="E3" s="12"/>
      <c r="F3" s="12"/>
      <c r="G3" s="12"/>
      <c r="H3" s="12"/>
      <c r="I3" s="12"/>
      <c r="J3" s="12"/>
    </row>
    <row r="4" spans="1:10" ht="33" x14ac:dyDescent="0.25">
      <c r="A4" s="13" t="s">
        <v>0</v>
      </c>
      <c r="B4" s="13" t="s">
        <v>16</v>
      </c>
      <c r="C4" s="14" t="s">
        <v>2</v>
      </c>
      <c r="D4" s="14" t="s">
        <v>111</v>
      </c>
      <c r="E4" s="14" t="s">
        <v>2</v>
      </c>
      <c r="F4" s="14" t="s">
        <v>110</v>
      </c>
      <c r="G4" s="14" t="s">
        <v>1</v>
      </c>
      <c r="H4" s="14" t="s">
        <v>5</v>
      </c>
      <c r="I4" s="14" t="s">
        <v>13</v>
      </c>
      <c r="J4" s="13" t="s">
        <v>1</v>
      </c>
    </row>
    <row r="5" spans="1:10" x14ac:dyDescent="0.25">
      <c r="A5" s="15" t="s">
        <v>23</v>
      </c>
      <c r="B5" s="16" t="s">
        <v>108</v>
      </c>
      <c r="C5" s="15"/>
      <c r="D5" s="17"/>
      <c r="E5" s="17"/>
      <c r="F5" s="17"/>
      <c r="G5" s="17"/>
      <c r="H5" s="14"/>
      <c r="I5" s="14"/>
      <c r="J5" s="13"/>
    </row>
    <row r="6" spans="1:10" ht="49.5" x14ac:dyDescent="0.25">
      <c r="A6" s="18"/>
      <c r="B6" s="19" t="s">
        <v>109</v>
      </c>
      <c r="C6" s="20"/>
      <c r="D6" s="21">
        <v>45705</v>
      </c>
      <c r="E6" s="18"/>
      <c r="F6" s="20" t="s">
        <v>47</v>
      </c>
      <c r="G6" s="20" t="s">
        <v>112</v>
      </c>
      <c r="H6" s="14"/>
      <c r="I6" s="14"/>
      <c r="J6" s="13"/>
    </row>
    <row r="7" spans="1:10" x14ac:dyDescent="0.25">
      <c r="A7" s="18" t="s">
        <v>24</v>
      </c>
      <c r="B7" s="22" t="s">
        <v>100</v>
      </c>
      <c r="C7" s="18">
        <f>SUM(C8:C31)</f>
        <v>123</v>
      </c>
      <c r="D7" s="18"/>
      <c r="E7" s="18">
        <f>SUM(E8:E31)</f>
        <v>159</v>
      </c>
      <c r="F7" s="18"/>
      <c r="G7" s="18"/>
      <c r="H7" s="14"/>
      <c r="I7" s="14"/>
      <c r="J7" s="13"/>
    </row>
    <row r="8" spans="1:10" ht="49.5" x14ac:dyDescent="0.25">
      <c r="A8" s="20">
        <v>1</v>
      </c>
      <c r="B8" s="19" t="s">
        <v>88</v>
      </c>
      <c r="C8" s="64">
        <v>1</v>
      </c>
      <c r="D8" s="66">
        <v>45706</v>
      </c>
      <c r="E8" s="20">
        <v>1</v>
      </c>
      <c r="F8" s="20" t="s">
        <v>49</v>
      </c>
      <c r="G8" s="64" t="s">
        <v>115</v>
      </c>
      <c r="H8" s="14"/>
      <c r="I8" s="14"/>
      <c r="J8" s="13"/>
    </row>
    <row r="9" spans="1:10" ht="49.5" x14ac:dyDescent="0.25">
      <c r="A9" s="20">
        <v>2</v>
      </c>
      <c r="B9" s="19" t="s">
        <v>89</v>
      </c>
      <c r="C9" s="69"/>
      <c r="D9" s="67"/>
      <c r="E9" s="64">
        <v>1</v>
      </c>
      <c r="F9" s="20" t="s">
        <v>50</v>
      </c>
      <c r="G9" s="69"/>
      <c r="H9" s="14"/>
      <c r="I9" s="14"/>
      <c r="J9" s="13"/>
    </row>
    <row r="10" spans="1:10" ht="33" x14ac:dyDescent="0.25">
      <c r="A10" s="20">
        <v>3</v>
      </c>
      <c r="B10" s="23" t="s">
        <v>90</v>
      </c>
      <c r="C10" s="65"/>
      <c r="D10" s="68"/>
      <c r="E10" s="65"/>
      <c r="F10" s="20" t="s">
        <v>48</v>
      </c>
      <c r="G10" s="65"/>
      <c r="H10" s="14"/>
      <c r="I10" s="14"/>
      <c r="J10" s="13"/>
    </row>
    <row r="11" spans="1:10" ht="49.5" x14ac:dyDescent="0.25">
      <c r="A11" s="20">
        <v>4</v>
      </c>
      <c r="B11" s="23" t="s">
        <v>91</v>
      </c>
      <c r="C11" s="64">
        <v>1</v>
      </c>
      <c r="D11" s="66">
        <v>45707</v>
      </c>
      <c r="E11" s="20">
        <v>1</v>
      </c>
      <c r="F11" s="20" t="s">
        <v>49</v>
      </c>
      <c r="G11" s="64" t="s">
        <v>115</v>
      </c>
      <c r="H11" s="14"/>
      <c r="I11" s="14"/>
      <c r="J11" s="13"/>
    </row>
    <row r="12" spans="1:10" ht="49.5" x14ac:dyDescent="0.25">
      <c r="A12" s="20">
        <v>5</v>
      </c>
      <c r="B12" s="23" t="s">
        <v>92</v>
      </c>
      <c r="C12" s="69"/>
      <c r="D12" s="67"/>
      <c r="E12" s="64">
        <v>1</v>
      </c>
      <c r="F12" s="20" t="s">
        <v>50</v>
      </c>
      <c r="G12" s="69"/>
      <c r="H12" s="14"/>
      <c r="I12" s="14"/>
      <c r="J12" s="13"/>
    </row>
    <row r="13" spans="1:10" ht="33" x14ac:dyDescent="0.25">
      <c r="A13" s="20">
        <v>6</v>
      </c>
      <c r="B13" s="23" t="s">
        <v>93</v>
      </c>
      <c r="C13" s="65"/>
      <c r="D13" s="68"/>
      <c r="E13" s="65"/>
      <c r="F13" s="20" t="s">
        <v>48</v>
      </c>
      <c r="G13" s="65"/>
      <c r="H13" s="14"/>
      <c r="I13" s="14"/>
      <c r="J13" s="13"/>
    </row>
    <row r="14" spans="1:10" ht="34.5" x14ac:dyDescent="0.25">
      <c r="A14" s="20"/>
      <c r="B14" s="28" t="s">
        <v>94</v>
      </c>
      <c r="C14" s="29"/>
      <c r="D14" s="29"/>
      <c r="E14" s="20"/>
      <c r="F14" s="20"/>
      <c r="G14" s="18"/>
      <c r="H14" s="14"/>
      <c r="I14" s="14"/>
      <c r="J14" s="13"/>
    </row>
    <row r="15" spans="1:10" ht="82.5" x14ac:dyDescent="0.25">
      <c r="A15" s="20">
        <v>7</v>
      </c>
      <c r="B15" s="19" t="s">
        <v>95</v>
      </c>
      <c r="C15" s="64">
        <v>1</v>
      </c>
      <c r="D15" s="66">
        <v>45708</v>
      </c>
      <c r="E15" s="20">
        <v>1</v>
      </c>
      <c r="F15" s="20" t="s">
        <v>57</v>
      </c>
      <c r="G15" s="64" t="s">
        <v>115</v>
      </c>
      <c r="H15" s="14"/>
      <c r="I15" s="14"/>
      <c r="J15" s="13"/>
    </row>
    <row r="16" spans="1:10" ht="82.5" x14ac:dyDescent="0.25">
      <c r="A16" s="20">
        <v>8</v>
      </c>
      <c r="B16" s="19" t="s">
        <v>96</v>
      </c>
      <c r="C16" s="65"/>
      <c r="D16" s="68"/>
      <c r="E16" s="20">
        <v>1</v>
      </c>
      <c r="F16" s="20" t="s">
        <v>57</v>
      </c>
      <c r="G16" s="65"/>
      <c r="H16" s="14"/>
      <c r="I16" s="14"/>
      <c r="J16" s="13"/>
    </row>
    <row r="17" spans="1:16" x14ac:dyDescent="0.25">
      <c r="A17" s="20">
        <v>9</v>
      </c>
      <c r="B17" s="23" t="s">
        <v>60</v>
      </c>
      <c r="C17" s="20">
        <v>4</v>
      </c>
      <c r="D17" s="21">
        <f>+D15+4</f>
        <v>45712</v>
      </c>
      <c r="E17" s="20">
        <v>4</v>
      </c>
      <c r="F17" s="20" t="s">
        <v>61</v>
      </c>
      <c r="G17" s="18"/>
      <c r="H17" s="14"/>
      <c r="I17" s="14"/>
      <c r="J17" s="13"/>
    </row>
    <row r="18" spans="1:16" ht="49.5" x14ac:dyDescent="0.25">
      <c r="A18" s="20">
        <v>10</v>
      </c>
      <c r="B18" s="23" t="s">
        <v>85</v>
      </c>
      <c r="C18" s="20">
        <v>2</v>
      </c>
      <c r="D18" s="21">
        <f>D17+2</f>
        <v>45714</v>
      </c>
      <c r="E18" s="20">
        <v>2</v>
      </c>
      <c r="F18" s="20" t="s">
        <v>57</v>
      </c>
      <c r="G18" s="20"/>
      <c r="H18" s="14"/>
      <c r="I18" s="14"/>
      <c r="J18" s="13"/>
    </row>
    <row r="19" spans="1:16" ht="33" x14ac:dyDescent="0.25">
      <c r="A19" s="20">
        <v>11</v>
      </c>
      <c r="B19" s="23" t="s">
        <v>80</v>
      </c>
      <c r="C19" s="20">
        <v>18</v>
      </c>
      <c r="D19" s="21">
        <f>D18+18</f>
        <v>45732</v>
      </c>
      <c r="E19" s="20">
        <v>18</v>
      </c>
      <c r="F19" s="20" t="s">
        <v>61</v>
      </c>
      <c r="G19" s="20" t="s">
        <v>25</v>
      </c>
      <c r="H19" s="14"/>
      <c r="I19" s="14"/>
      <c r="J19" s="13"/>
    </row>
    <row r="20" spans="1:16" ht="33" x14ac:dyDescent="0.25">
      <c r="A20" s="20">
        <v>12</v>
      </c>
      <c r="B20" s="23" t="s">
        <v>26</v>
      </c>
      <c r="C20" s="20">
        <v>3</v>
      </c>
      <c r="D20" s="21">
        <f>D19+3</f>
        <v>45735</v>
      </c>
      <c r="E20" s="20">
        <v>3</v>
      </c>
      <c r="F20" s="20" t="s">
        <v>57</v>
      </c>
      <c r="G20" s="18"/>
      <c r="H20" s="14"/>
      <c r="I20" s="14"/>
      <c r="J20" s="13"/>
    </row>
    <row r="21" spans="1:16" ht="49.5" x14ac:dyDescent="0.25">
      <c r="A21" s="20">
        <v>13</v>
      </c>
      <c r="B21" s="23" t="s">
        <v>27</v>
      </c>
      <c r="C21" s="20">
        <v>1</v>
      </c>
      <c r="D21" s="21">
        <f>D20+1</f>
        <v>45736</v>
      </c>
      <c r="E21" s="20">
        <v>1</v>
      </c>
      <c r="F21" s="20" t="s">
        <v>57</v>
      </c>
      <c r="G21" s="20" t="s">
        <v>97</v>
      </c>
      <c r="H21" s="14"/>
      <c r="I21" s="14"/>
      <c r="J21" s="13"/>
    </row>
    <row r="22" spans="1:16" x14ac:dyDescent="0.25">
      <c r="A22" s="20">
        <v>14</v>
      </c>
      <c r="B22" s="23" t="s">
        <v>3</v>
      </c>
      <c r="C22" s="20">
        <v>1</v>
      </c>
      <c r="D22" s="21">
        <f>D21+1</f>
        <v>45737</v>
      </c>
      <c r="E22" s="20">
        <v>1</v>
      </c>
      <c r="F22" s="20" t="s">
        <v>61</v>
      </c>
      <c r="G22" s="18"/>
      <c r="H22" s="14"/>
      <c r="I22" s="14"/>
      <c r="J22" s="13"/>
    </row>
    <row r="23" spans="1:16" x14ac:dyDescent="0.25">
      <c r="A23" s="20">
        <v>15</v>
      </c>
      <c r="B23" s="23" t="s">
        <v>29</v>
      </c>
      <c r="C23" s="64">
        <v>1</v>
      </c>
      <c r="D23" s="66">
        <v>45738</v>
      </c>
      <c r="E23" s="20">
        <v>1</v>
      </c>
      <c r="F23" s="20" t="s">
        <v>48</v>
      </c>
      <c r="G23" s="18"/>
      <c r="H23" s="14"/>
      <c r="I23" s="14"/>
      <c r="J23" s="13"/>
    </row>
    <row r="24" spans="1:16" ht="33" x14ac:dyDescent="0.25">
      <c r="A24" s="20">
        <v>16</v>
      </c>
      <c r="B24" s="23" t="s">
        <v>99</v>
      </c>
      <c r="C24" s="65"/>
      <c r="D24" s="65"/>
      <c r="E24" s="20">
        <v>1</v>
      </c>
      <c r="F24" s="20" t="s">
        <v>57</v>
      </c>
      <c r="G24" s="18"/>
      <c r="H24" s="14"/>
      <c r="I24" s="14"/>
      <c r="J24" s="13"/>
    </row>
    <row r="25" spans="1:16" x14ac:dyDescent="0.25">
      <c r="A25" s="20">
        <v>17</v>
      </c>
      <c r="B25" s="23" t="s">
        <v>100</v>
      </c>
      <c r="C25" s="64">
        <v>60</v>
      </c>
      <c r="D25" s="66">
        <f>D23+60</f>
        <v>45798</v>
      </c>
      <c r="E25" s="45">
        <v>30</v>
      </c>
      <c r="F25" s="20" t="s">
        <v>61</v>
      </c>
      <c r="G25" s="18"/>
      <c r="H25" s="14"/>
      <c r="I25" s="14"/>
      <c r="J25" s="13"/>
    </row>
    <row r="26" spans="1:16" ht="66" x14ac:dyDescent="0.25">
      <c r="A26" s="20">
        <v>18</v>
      </c>
      <c r="B26" s="23" t="s">
        <v>104</v>
      </c>
      <c r="C26" s="69"/>
      <c r="D26" s="67"/>
      <c r="E26" s="64">
        <v>60</v>
      </c>
      <c r="F26" s="20" t="s">
        <v>57</v>
      </c>
      <c r="G26" s="24"/>
      <c r="H26" s="14"/>
      <c r="I26" s="14"/>
      <c r="J26" s="13"/>
    </row>
    <row r="27" spans="1:16" ht="132" x14ac:dyDescent="0.25">
      <c r="A27" s="20">
        <v>19</v>
      </c>
      <c r="B27" s="23" t="s">
        <v>106</v>
      </c>
      <c r="C27" s="65"/>
      <c r="D27" s="68"/>
      <c r="E27" s="65"/>
      <c r="F27" s="20" t="s">
        <v>57</v>
      </c>
      <c r="G27" s="46" t="s">
        <v>105</v>
      </c>
      <c r="H27" s="14"/>
      <c r="I27" s="14"/>
      <c r="J27" s="13"/>
    </row>
    <row r="28" spans="1:16" ht="33" x14ac:dyDescent="0.25">
      <c r="A28" s="20">
        <v>20</v>
      </c>
      <c r="B28" s="43" t="s">
        <v>102</v>
      </c>
      <c r="C28" s="25">
        <v>1</v>
      </c>
      <c r="D28" s="26">
        <f>+D25+1</f>
        <v>45799</v>
      </c>
      <c r="E28" s="25">
        <v>1</v>
      </c>
      <c r="F28" s="45" t="s">
        <v>48</v>
      </c>
      <c r="G28" s="24"/>
      <c r="H28" s="14"/>
      <c r="I28" s="14"/>
      <c r="J28" s="13"/>
    </row>
    <row r="29" spans="1:16" ht="64.5" customHeight="1" x14ac:dyDescent="0.25">
      <c r="A29" s="20">
        <v>21</v>
      </c>
      <c r="B29" s="19" t="s">
        <v>66</v>
      </c>
      <c r="C29" s="64">
        <v>29</v>
      </c>
      <c r="D29" s="66">
        <f>D28+29</f>
        <v>45828</v>
      </c>
      <c r="E29" s="64">
        <v>30</v>
      </c>
      <c r="F29" s="20" t="s">
        <v>69</v>
      </c>
      <c r="G29" s="64" t="s">
        <v>43</v>
      </c>
      <c r="H29" s="14"/>
      <c r="I29" s="14"/>
      <c r="J29" s="13"/>
    </row>
    <row r="30" spans="1:16" ht="46.5" customHeight="1" x14ac:dyDescent="0.25">
      <c r="A30" s="20">
        <v>22</v>
      </c>
      <c r="B30" s="19" t="s">
        <v>103</v>
      </c>
      <c r="C30" s="69"/>
      <c r="D30" s="67"/>
      <c r="E30" s="65"/>
      <c r="F30" s="20" t="s">
        <v>46</v>
      </c>
      <c r="G30" s="65"/>
      <c r="H30" s="14"/>
      <c r="I30" s="14"/>
      <c r="J30" s="13"/>
    </row>
    <row r="31" spans="1:16" ht="48" customHeight="1" x14ac:dyDescent="0.25">
      <c r="A31" s="20">
        <v>23</v>
      </c>
      <c r="B31" s="19" t="s">
        <v>22</v>
      </c>
      <c r="C31" s="65"/>
      <c r="D31" s="68"/>
      <c r="E31" s="20">
        <v>1</v>
      </c>
      <c r="F31" s="20" t="s">
        <v>47</v>
      </c>
      <c r="G31" s="18"/>
      <c r="H31" s="14"/>
      <c r="I31" s="14"/>
      <c r="J31" s="13"/>
    </row>
    <row r="32" spans="1:16" ht="66" x14ac:dyDescent="0.25">
      <c r="A32" s="18" t="s">
        <v>31</v>
      </c>
      <c r="B32" s="22" t="s">
        <v>63</v>
      </c>
      <c r="C32" s="18">
        <f>SUM(C33:C56)</f>
        <v>109</v>
      </c>
      <c r="D32" s="18"/>
      <c r="E32" s="18">
        <f>SUM(E33:E56)</f>
        <v>113</v>
      </c>
      <c r="F32" s="18"/>
      <c r="G32" s="20" t="s">
        <v>116</v>
      </c>
      <c r="H32" s="14"/>
      <c r="I32" s="14"/>
      <c r="J32" s="13"/>
      <c r="P32" s="27"/>
    </row>
    <row r="33" spans="1:10" ht="75" customHeight="1" x14ac:dyDescent="0.25">
      <c r="A33" s="20">
        <v>24</v>
      </c>
      <c r="B33" s="19" t="s">
        <v>51</v>
      </c>
      <c r="C33" s="64">
        <v>1</v>
      </c>
      <c r="D33" s="66">
        <v>45831</v>
      </c>
      <c r="E33" s="20">
        <v>1</v>
      </c>
      <c r="F33" s="20" t="s">
        <v>49</v>
      </c>
      <c r="G33" s="18"/>
      <c r="H33" s="14"/>
      <c r="I33" s="14"/>
      <c r="J33" s="13"/>
    </row>
    <row r="34" spans="1:10" ht="49.5" x14ac:dyDescent="0.25">
      <c r="A34" s="20">
        <v>25</v>
      </c>
      <c r="B34" s="19" t="s">
        <v>52</v>
      </c>
      <c r="C34" s="69"/>
      <c r="D34" s="67"/>
      <c r="E34" s="64">
        <v>1</v>
      </c>
      <c r="F34" s="20" t="s">
        <v>50</v>
      </c>
      <c r="G34" s="18"/>
      <c r="H34" s="14"/>
      <c r="I34" s="14"/>
      <c r="J34" s="13"/>
    </row>
    <row r="35" spans="1:10" ht="49.5" x14ac:dyDescent="0.25">
      <c r="A35" s="20">
        <v>26</v>
      </c>
      <c r="B35" s="23" t="s">
        <v>53</v>
      </c>
      <c r="C35" s="65"/>
      <c r="D35" s="68"/>
      <c r="E35" s="65"/>
      <c r="F35" s="20" t="s">
        <v>48</v>
      </c>
      <c r="G35" s="18"/>
      <c r="H35" s="14"/>
      <c r="I35" s="14"/>
      <c r="J35" s="13"/>
    </row>
    <row r="36" spans="1:10" ht="62.25" customHeight="1" x14ac:dyDescent="0.25">
      <c r="A36" s="20">
        <v>27</v>
      </c>
      <c r="B36" s="23" t="s">
        <v>54</v>
      </c>
      <c r="C36" s="64">
        <v>1</v>
      </c>
      <c r="D36" s="66">
        <f>D33+1</f>
        <v>45832</v>
      </c>
      <c r="E36" s="20">
        <v>1</v>
      </c>
      <c r="F36" s="20" t="s">
        <v>49</v>
      </c>
      <c r="G36" s="18"/>
      <c r="H36" s="14"/>
      <c r="I36" s="14"/>
      <c r="J36" s="13"/>
    </row>
    <row r="37" spans="1:10" ht="49.5" x14ac:dyDescent="0.25">
      <c r="A37" s="20">
        <v>28</v>
      </c>
      <c r="B37" s="23" t="s">
        <v>56</v>
      </c>
      <c r="C37" s="69"/>
      <c r="D37" s="69"/>
      <c r="E37" s="64">
        <v>1</v>
      </c>
      <c r="F37" s="20" t="s">
        <v>50</v>
      </c>
      <c r="G37" s="18"/>
      <c r="H37" s="14"/>
      <c r="I37" s="14"/>
      <c r="J37" s="13"/>
    </row>
    <row r="38" spans="1:10" ht="49.5" x14ac:dyDescent="0.25">
      <c r="A38" s="20">
        <v>29</v>
      </c>
      <c r="B38" s="23" t="s">
        <v>55</v>
      </c>
      <c r="C38" s="65"/>
      <c r="D38" s="65"/>
      <c r="E38" s="65"/>
      <c r="F38" s="20" t="s">
        <v>48</v>
      </c>
      <c r="G38" s="18"/>
      <c r="H38" s="14"/>
      <c r="I38" s="14"/>
      <c r="J38" s="13"/>
    </row>
    <row r="39" spans="1:10" ht="51.75" x14ac:dyDescent="0.25">
      <c r="A39" s="20"/>
      <c r="B39" s="28" t="s">
        <v>78</v>
      </c>
      <c r="C39" s="29"/>
      <c r="D39" s="29"/>
      <c r="E39" s="20"/>
      <c r="F39" s="20"/>
      <c r="G39" s="18"/>
      <c r="H39" s="14"/>
      <c r="I39" s="14"/>
      <c r="J39" s="13"/>
    </row>
    <row r="40" spans="1:10" ht="82.5" x14ac:dyDescent="0.25">
      <c r="A40" s="20">
        <v>30</v>
      </c>
      <c r="B40" s="19" t="s">
        <v>58</v>
      </c>
      <c r="C40" s="64">
        <v>1</v>
      </c>
      <c r="D40" s="66">
        <f>D36+1</f>
        <v>45833</v>
      </c>
      <c r="E40" s="20">
        <v>1</v>
      </c>
      <c r="F40" s="20" t="s">
        <v>57</v>
      </c>
      <c r="G40" s="18"/>
      <c r="H40" s="14"/>
      <c r="I40" s="14"/>
      <c r="J40" s="13"/>
    </row>
    <row r="41" spans="1:10" ht="82.5" x14ac:dyDescent="0.25">
      <c r="A41" s="20">
        <v>31</v>
      </c>
      <c r="B41" s="19" t="s">
        <v>59</v>
      </c>
      <c r="C41" s="65"/>
      <c r="D41" s="68"/>
      <c r="E41" s="20">
        <v>1</v>
      </c>
      <c r="F41" s="20" t="s">
        <v>57</v>
      </c>
      <c r="G41" s="18"/>
      <c r="H41" s="14"/>
      <c r="I41" s="14"/>
      <c r="J41" s="13"/>
    </row>
    <row r="42" spans="1:10" x14ac:dyDescent="0.25">
      <c r="A42" s="20">
        <v>32</v>
      </c>
      <c r="B42" s="23" t="s">
        <v>60</v>
      </c>
      <c r="C42" s="20">
        <v>3</v>
      </c>
      <c r="D42" s="21">
        <f>D40+3</f>
        <v>45836</v>
      </c>
      <c r="E42" s="20">
        <v>3</v>
      </c>
      <c r="F42" s="20" t="s">
        <v>61</v>
      </c>
      <c r="G42" s="18"/>
      <c r="H42" s="14"/>
      <c r="I42" s="14"/>
      <c r="J42" s="13"/>
    </row>
    <row r="43" spans="1:10" ht="49.5" x14ac:dyDescent="0.25">
      <c r="A43" s="20">
        <v>33</v>
      </c>
      <c r="B43" s="23" t="s">
        <v>85</v>
      </c>
      <c r="C43" s="20">
        <v>2</v>
      </c>
      <c r="D43" s="21">
        <f>D42+2</f>
        <v>45838</v>
      </c>
      <c r="E43" s="20">
        <v>2</v>
      </c>
      <c r="F43" s="20" t="s">
        <v>57</v>
      </c>
      <c r="G43" s="20"/>
      <c r="H43" s="14"/>
      <c r="I43" s="14"/>
      <c r="J43" s="13"/>
    </row>
    <row r="44" spans="1:10" ht="33" x14ac:dyDescent="0.25">
      <c r="A44" s="20">
        <v>34</v>
      </c>
      <c r="B44" s="23" t="s">
        <v>80</v>
      </c>
      <c r="C44" s="20">
        <v>18</v>
      </c>
      <c r="D44" s="21">
        <f>D43+18</f>
        <v>45856</v>
      </c>
      <c r="E44" s="20">
        <v>18</v>
      </c>
      <c r="F44" s="20" t="s">
        <v>61</v>
      </c>
      <c r="G44" s="20" t="s">
        <v>25</v>
      </c>
      <c r="H44" s="14"/>
      <c r="I44" s="14"/>
      <c r="J44" s="13"/>
    </row>
    <row r="45" spans="1:10" ht="33" x14ac:dyDescent="0.25">
      <c r="A45" s="20">
        <v>35</v>
      </c>
      <c r="B45" s="23" t="s">
        <v>26</v>
      </c>
      <c r="C45" s="20">
        <v>3</v>
      </c>
      <c r="D45" s="21">
        <f>D44+3</f>
        <v>45859</v>
      </c>
      <c r="E45" s="20">
        <v>3</v>
      </c>
      <c r="F45" s="20" t="s">
        <v>57</v>
      </c>
      <c r="G45" s="18"/>
      <c r="H45" s="14"/>
      <c r="I45" s="14"/>
      <c r="J45" s="13"/>
    </row>
    <row r="46" spans="1:10" ht="49.5" x14ac:dyDescent="0.25">
      <c r="A46" s="20">
        <v>36</v>
      </c>
      <c r="B46" s="23" t="s">
        <v>27</v>
      </c>
      <c r="C46" s="20">
        <v>1</v>
      </c>
      <c r="D46" s="21">
        <f>+D45+1</f>
        <v>45860</v>
      </c>
      <c r="E46" s="20">
        <v>1</v>
      </c>
      <c r="F46" s="20" t="s">
        <v>57</v>
      </c>
      <c r="G46" s="20" t="s">
        <v>97</v>
      </c>
      <c r="H46" s="14"/>
      <c r="I46" s="14"/>
      <c r="J46" s="13"/>
    </row>
    <row r="47" spans="1:10" x14ac:dyDescent="0.25">
      <c r="A47" s="20">
        <v>37</v>
      </c>
      <c r="B47" s="23" t="s">
        <v>3</v>
      </c>
      <c r="C47" s="64">
        <v>1</v>
      </c>
      <c r="D47" s="66">
        <f>D46+1</f>
        <v>45861</v>
      </c>
      <c r="E47" s="20">
        <v>1</v>
      </c>
      <c r="F47" s="20" t="s">
        <v>61</v>
      </c>
      <c r="G47" s="18"/>
      <c r="H47" s="14"/>
      <c r="I47" s="14"/>
      <c r="J47" s="13"/>
    </row>
    <row r="48" spans="1:10" x14ac:dyDescent="0.25">
      <c r="A48" s="20">
        <v>38</v>
      </c>
      <c r="B48" s="23" t="s">
        <v>29</v>
      </c>
      <c r="C48" s="65"/>
      <c r="D48" s="68"/>
      <c r="E48" s="20">
        <v>1</v>
      </c>
      <c r="F48" s="20" t="s">
        <v>48</v>
      </c>
      <c r="G48" s="18"/>
      <c r="H48" s="14"/>
      <c r="I48" s="14"/>
      <c r="J48" s="13"/>
    </row>
    <row r="49" spans="1:10" ht="49.5" x14ac:dyDescent="0.25">
      <c r="A49" s="20">
        <v>39</v>
      </c>
      <c r="B49" s="23" t="s">
        <v>62</v>
      </c>
      <c r="C49" s="20">
        <v>1</v>
      </c>
      <c r="D49" s="21">
        <f>D47+1</f>
        <v>45862</v>
      </c>
      <c r="E49" s="20">
        <v>1</v>
      </c>
      <c r="F49" s="20" t="s">
        <v>57</v>
      </c>
      <c r="G49" s="18"/>
      <c r="H49" s="14"/>
      <c r="I49" s="14"/>
      <c r="J49" s="13"/>
    </row>
    <row r="50" spans="1:10" ht="33" x14ac:dyDescent="0.25">
      <c r="A50" s="20">
        <v>40</v>
      </c>
      <c r="B50" s="23" t="s">
        <v>63</v>
      </c>
      <c r="C50" s="64">
        <v>30</v>
      </c>
      <c r="D50" s="66">
        <f>D49+30</f>
        <v>45892</v>
      </c>
      <c r="E50" s="73">
        <v>30</v>
      </c>
      <c r="F50" s="20" t="s">
        <v>61</v>
      </c>
      <c r="G50" s="18"/>
      <c r="H50" s="14"/>
      <c r="I50" s="14"/>
      <c r="J50" s="13"/>
    </row>
    <row r="51" spans="1:10" ht="66" x14ac:dyDescent="0.25">
      <c r="A51" s="20">
        <v>41</v>
      </c>
      <c r="B51" s="19" t="s">
        <v>107</v>
      </c>
      <c r="C51" s="65"/>
      <c r="D51" s="65"/>
      <c r="E51" s="73"/>
      <c r="F51" s="20" t="s">
        <v>57</v>
      </c>
      <c r="G51" s="18"/>
      <c r="H51" s="14"/>
      <c r="I51" s="14"/>
      <c r="J51" s="13"/>
    </row>
    <row r="52" spans="1:10" ht="33" x14ac:dyDescent="0.25">
      <c r="A52" s="20">
        <v>42</v>
      </c>
      <c r="B52" s="19" t="s">
        <v>101</v>
      </c>
      <c r="C52" s="20">
        <v>15</v>
      </c>
      <c r="D52" s="21">
        <f>D50+15</f>
        <v>45907</v>
      </c>
      <c r="E52" s="20">
        <v>15</v>
      </c>
      <c r="F52" s="20" t="s">
        <v>61</v>
      </c>
      <c r="G52" s="18"/>
      <c r="H52" s="14"/>
      <c r="I52" s="14"/>
      <c r="J52" s="13"/>
    </row>
    <row r="53" spans="1:10" ht="49.5" x14ac:dyDescent="0.25">
      <c r="A53" s="20">
        <v>43</v>
      </c>
      <c r="B53" s="19" t="s">
        <v>65</v>
      </c>
      <c r="C53" s="20">
        <v>1</v>
      </c>
      <c r="D53" s="21">
        <f>+D52+1</f>
        <v>45908</v>
      </c>
      <c r="E53" s="20">
        <v>1</v>
      </c>
      <c r="F53" s="20" t="s">
        <v>48</v>
      </c>
      <c r="G53" s="18"/>
      <c r="H53" s="14"/>
      <c r="I53" s="14"/>
      <c r="J53" s="13"/>
    </row>
    <row r="54" spans="1:10" ht="131.25" customHeight="1" x14ac:dyDescent="0.25">
      <c r="A54" s="20">
        <v>44</v>
      </c>
      <c r="B54" s="19" t="s">
        <v>67</v>
      </c>
      <c r="C54" s="64">
        <v>30</v>
      </c>
      <c r="D54" s="66">
        <f>D52+30</f>
        <v>45937</v>
      </c>
      <c r="E54" s="64">
        <v>30</v>
      </c>
      <c r="F54" s="20" t="s">
        <v>69</v>
      </c>
      <c r="G54" s="64" t="s">
        <v>30</v>
      </c>
      <c r="H54" s="14"/>
      <c r="I54" s="14"/>
      <c r="J54" s="13"/>
    </row>
    <row r="55" spans="1:10" ht="49.5" x14ac:dyDescent="0.25">
      <c r="A55" s="20">
        <v>45</v>
      </c>
      <c r="B55" s="19" t="s">
        <v>68</v>
      </c>
      <c r="C55" s="65"/>
      <c r="D55" s="65"/>
      <c r="E55" s="65"/>
      <c r="F55" s="20" t="s">
        <v>50</v>
      </c>
      <c r="G55" s="65"/>
      <c r="H55" s="14"/>
      <c r="I55" s="14"/>
      <c r="J55" s="13"/>
    </row>
    <row r="56" spans="1:10" ht="33" x14ac:dyDescent="0.25">
      <c r="A56" s="20">
        <v>46</v>
      </c>
      <c r="B56" s="23" t="s">
        <v>70</v>
      </c>
      <c r="C56" s="20">
        <v>1</v>
      </c>
      <c r="D56" s="21">
        <f>+D54+1</f>
        <v>45938</v>
      </c>
      <c r="E56" s="20">
        <v>1</v>
      </c>
      <c r="F56" s="20" t="s">
        <v>48</v>
      </c>
      <c r="G56" s="18"/>
      <c r="H56" s="14"/>
      <c r="I56" s="14"/>
      <c r="J56" s="13"/>
    </row>
    <row r="57" spans="1:10" ht="33" x14ac:dyDescent="0.25">
      <c r="A57" s="18" t="s">
        <v>113</v>
      </c>
      <c r="B57" s="22" t="s">
        <v>71</v>
      </c>
      <c r="C57" s="18">
        <f>SUM(C58:C69)</f>
        <v>31</v>
      </c>
      <c r="D57" s="18"/>
      <c r="E57" s="18">
        <f>SUM(E58:E69)</f>
        <v>34</v>
      </c>
      <c r="F57" s="18"/>
      <c r="G57" s="18"/>
      <c r="H57" s="14"/>
      <c r="I57" s="14"/>
      <c r="J57" s="13"/>
    </row>
    <row r="58" spans="1:10" ht="33" x14ac:dyDescent="0.25">
      <c r="A58" s="20">
        <v>47</v>
      </c>
      <c r="B58" s="23" t="s">
        <v>73</v>
      </c>
      <c r="C58" s="20"/>
      <c r="D58" s="21">
        <f>D56</f>
        <v>45938</v>
      </c>
      <c r="E58" s="20">
        <v>1</v>
      </c>
      <c r="F58" s="20" t="s">
        <v>48</v>
      </c>
      <c r="G58" s="20"/>
      <c r="H58" s="30" t="s">
        <v>6</v>
      </c>
      <c r="I58" s="31"/>
      <c r="J58" s="32"/>
    </row>
    <row r="59" spans="1:10" ht="33" x14ac:dyDescent="0.25">
      <c r="A59" s="20">
        <v>48</v>
      </c>
      <c r="B59" s="23" t="s">
        <v>74</v>
      </c>
      <c r="C59" s="20">
        <v>1</v>
      </c>
      <c r="D59" s="21">
        <f>D58+1</f>
        <v>45939</v>
      </c>
      <c r="E59" s="20">
        <v>1</v>
      </c>
      <c r="F59" s="20" t="s">
        <v>72</v>
      </c>
      <c r="G59" s="20"/>
      <c r="H59" s="33" t="s">
        <v>9</v>
      </c>
      <c r="I59" s="74"/>
      <c r="J59" s="76" t="s">
        <v>14</v>
      </c>
    </row>
    <row r="60" spans="1:10" ht="33" x14ac:dyDescent="0.25">
      <c r="A60" s="20">
        <v>49</v>
      </c>
      <c r="B60" s="23" t="s">
        <v>75</v>
      </c>
      <c r="C60" s="20">
        <v>1</v>
      </c>
      <c r="D60" s="21">
        <f>D59+1</f>
        <v>45940</v>
      </c>
      <c r="E60" s="20">
        <v>1</v>
      </c>
      <c r="F60" s="20" t="s">
        <v>47</v>
      </c>
      <c r="G60" s="20"/>
      <c r="H60" s="34" t="s">
        <v>8</v>
      </c>
      <c r="I60" s="75"/>
      <c r="J60" s="75"/>
    </row>
    <row r="61" spans="1:10" ht="66" x14ac:dyDescent="0.25">
      <c r="A61" s="20">
        <v>50</v>
      </c>
      <c r="B61" s="23" t="s">
        <v>76</v>
      </c>
      <c r="C61" s="64">
        <v>1</v>
      </c>
      <c r="D61" s="66">
        <f>D60+1</f>
        <v>45941</v>
      </c>
      <c r="E61" s="20">
        <v>1</v>
      </c>
      <c r="F61" s="20" t="s">
        <v>57</v>
      </c>
      <c r="G61" s="20"/>
      <c r="H61" s="77" t="s">
        <v>7</v>
      </c>
      <c r="I61" s="79"/>
      <c r="J61" s="80" t="s">
        <v>15</v>
      </c>
    </row>
    <row r="62" spans="1:10" ht="66" x14ac:dyDescent="0.25">
      <c r="A62" s="20">
        <v>51</v>
      </c>
      <c r="B62" s="23" t="s">
        <v>77</v>
      </c>
      <c r="C62" s="65"/>
      <c r="D62" s="65"/>
      <c r="E62" s="20">
        <v>1</v>
      </c>
      <c r="F62" s="20" t="s">
        <v>57</v>
      </c>
      <c r="G62" s="20"/>
      <c r="H62" s="78"/>
      <c r="I62" s="78"/>
      <c r="J62" s="81"/>
    </row>
    <row r="63" spans="1:10" x14ac:dyDescent="0.25">
      <c r="A63" s="20">
        <v>52</v>
      </c>
      <c r="B63" s="23" t="s">
        <v>60</v>
      </c>
      <c r="C63" s="20">
        <v>3</v>
      </c>
      <c r="D63" s="21">
        <f>D61+3</f>
        <v>45944</v>
      </c>
      <c r="E63" s="20">
        <v>3</v>
      </c>
      <c r="F63" s="20" t="s">
        <v>61</v>
      </c>
      <c r="G63" s="20"/>
      <c r="H63" s="30" t="s">
        <v>10</v>
      </c>
      <c r="I63" s="31"/>
      <c r="J63" s="35"/>
    </row>
    <row r="64" spans="1:10" ht="49.5" x14ac:dyDescent="0.25">
      <c r="A64" s="20">
        <v>53</v>
      </c>
      <c r="B64" s="23" t="s">
        <v>85</v>
      </c>
      <c r="C64" s="20">
        <v>2</v>
      </c>
      <c r="D64" s="21">
        <f>D63+2</f>
        <v>45946</v>
      </c>
      <c r="E64" s="20">
        <v>2</v>
      </c>
      <c r="F64" s="20" t="s">
        <v>57</v>
      </c>
      <c r="G64" s="20"/>
      <c r="H64" s="14"/>
      <c r="I64" s="14"/>
      <c r="J64" s="13"/>
    </row>
    <row r="65" spans="1:10" ht="82.5" x14ac:dyDescent="0.25">
      <c r="A65" s="20">
        <v>54</v>
      </c>
      <c r="B65" s="23" t="s">
        <v>80</v>
      </c>
      <c r="C65" s="20">
        <v>18</v>
      </c>
      <c r="D65" s="21">
        <f>D64+18</f>
        <v>45964</v>
      </c>
      <c r="E65" s="20">
        <v>18</v>
      </c>
      <c r="F65" s="20" t="s">
        <v>83</v>
      </c>
      <c r="G65" s="20" t="s">
        <v>79</v>
      </c>
      <c r="H65" s="14"/>
      <c r="I65" s="14"/>
      <c r="J65" s="13"/>
    </row>
    <row r="66" spans="1:10" x14ac:dyDescent="0.25">
      <c r="A66" s="20">
        <v>55</v>
      </c>
      <c r="B66" s="23" t="s">
        <v>114</v>
      </c>
      <c r="C66" s="20">
        <v>3</v>
      </c>
      <c r="D66" s="21">
        <f>D65+3</f>
        <v>45967</v>
      </c>
      <c r="E66" s="20">
        <v>3</v>
      </c>
      <c r="F66" s="20" t="s">
        <v>61</v>
      </c>
      <c r="G66" s="20"/>
      <c r="H66" s="30" t="s">
        <v>10</v>
      </c>
      <c r="I66" s="31"/>
      <c r="J66" s="36"/>
    </row>
    <row r="67" spans="1:10" x14ac:dyDescent="0.25">
      <c r="A67" s="20">
        <v>56</v>
      </c>
      <c r="B67" s="23" t="s">
        <v>3</v>
      </c>
      <c r="C67" s="64">
        <v>1</v>
      </c>
      <c r="D67" s="66">
        <f>D66+1</f>
        <v>45968</v>
      </c>
      <c r="E67" s="20">
        <v>1</v>
      </c>
      <c r="F67" s="20" t="s">
        <v>61</v>
      </c>
      <c r="G67" s="20"/>
      <c r="H67" s="30" t="s">
        <v>11</v>
      </c>
      <c r="I67" s="31"/>
      <c r="J67" s="32"/>
    </row>
    <row r="68" spans="1:10" x14ac:dyDescent="0.25">
      <c r="A68" s="20">
        <v>57</v>
      </c>
      <c r="B68" s="23" t="s">
        <v>4</v>
      </c>
      <c r="C68" s="65"/>
      <c r="D68" s="68"/>
      <c r="E68" s="20">
        <v>1</v>
      </c>
      <c r="F68" s="20" t="s">
        <v>48</v>
      </c>
      <c r="G68" s="20"/>
      <c r="H68" s="30" t="s">
        <v>6</v>
      </c>
      <c r="I68" s="31"/>
      <c r="J68" s="32" t="s">
        <v>14</v>
      </c>
    </row>
    <row r="69" spans="1:10" ht="49.5" x14ac:dyDescent="0.25">
      <c r="A69" s="37">
        <v>58</v>
      </c>
      <c r="B69" s="38" t="s">
        <v>82</v>
      </c>
      <c r="C69" s="37">
        <v>1</v>
      </c>
      <c r="D69" s="39">
        <f>D67+1</f>
        <v>45969</v>
      </c>
      <c r="E69" s="37">
        <v>1</v>
      </c>
      <c r="F69" s="20" t="s">
        <v>84</v>
      </c>
      <c r="G69" s="37"/>
      <c r="H69" s="34" t="s">
        <v>12</v>
      </c>
      <c r="I69" s="40"/>
      <c r="J69" s="32" t="s">
        <v>15</v>
      </c>
    </row>
    <row r="70" spans="1:10" x14ac:dyDescent="0.25">
      <c r="A70" s="30"/>
      <c r="B70" s="13" t="s">
        <v>32</v>
      </c>
      <c r="C70" s="13">
        <f>C7+C32+C57</f>
        <v>263</v>
      </c>
      <c r="D70" s="13"/>
      <c r="E70" s="13">
        <f>E7+E32+E57</f>
        <v>306</v>
      </c>
      <c r="F70" s="13"/>
      <c r="G70" s="13"/>
      <c r="H70" s="13"/>
      <c r="I70" s="13"/>
      <c r="J70" s="32"/>
    </row>
  </sheetData>
  <mergeCells count="48">
    <mergeCell ref="C50:C51"/>
    <mergeCell ref="C54:C55"/>
    <mergeCell ref="C61:C62"/>
    <mergeCell ref="C67:C68"/>
    <mergeCell ref="C33:C35"/>
    <mergeCell ref="C40:C41"/>
    <mergeCell ref="C47:C48"/>
    <mergeCell ref="C23:C24"/>
    <mergeCell ref="C25:C27"/>
    <mergeCell ref="D25:D27"/>
    <mergeCell ref="C29:C31"/>
    <mergeCell ref="D29:D31"/>
    <mergeCell ref="D40:D41"/>
    <mergeCell ref="D47:D48"/>
    <mergeCell ref="D67:D68"/>
    <mergeCell ref="D50:D51"/>
    <mergeCell ref="D54:D55"/>
    <mergeCell ref="D61:D62"/>
    <mergeCell ref="E54:E55"/>
    <mergeCell ref="E50:E51"/>
    <mergeCell ref="I59:I60"/>
    <mergeCell ref="J59:J60"/>
    <mergeCell ref="H61:H62"/>
    <mergeCell ref="I61:I62"/>
    <mergeCell ref="J61:J62"/>
    <mergeCell ref="A1:G1"/>
    <mergeCell ref="A2:J2"/>
    <mergeCell ref="G29:G30"/>
    <mergeCell ref="E34:E35"/>
    <mergeCell ref="G54:G55"/>
    <mergeCell ref="D8:D10"/>
    <mergeCell ref="G8:G10"/>
    <mergeCell ref="G11:G13"/>
    <mergeCell ref="G15:G16"/>
    <mergeCell ref="C8:C10"/>
    <mergeCell ref="C11:C13"/>
    <mergeCell ref="C15:C16"/>
    <mergeCell ref="E9:E10"/>
    <mergeCell ref="E12:E13"/>
    <mergeCell ref="D33:D35"/>
    <mergeCell ref="C36:C38"/>
    <mergeCell ref="E37:E38"/>
    <mergeCell ref="E26:E27"/>
    <mergeCell ref="D11:D13"/>
    <mergeCell ref="D15:D16"/>
    <mergeCell ref="D23:D24"/>
    <mergeCell ref="E29:E30"/>
    <mergeCell ref="D36:D38"/>
  </mergeCells>
  <pageMargins left="0.27559055118110237" right="0.19685039370078741" top="0.59055118110236227" bottom="0.19685039370078741" header="0.31496062992125984" footer="0.31496062992125984"/>
  <pageSetup paperSize="9" orientation="portrait"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O53"/>
  <sheetViews>
    <sheetView zoomScaleNormal="100" zoomScaleSheetLayoutView="92" workbookViewId="0">
      <selection activeCell="G32" sqref="G32"/>
    </sheetView>
  </sheetViews>
  <sheetFormatPr defaultColWidth="9.140625" defaultRowHeight="16.5" x14ac:dyDescent="0.25"/>
  <cols>
    <col min="1" max="1" width="6.140625" style="8" customWidth="1"/>
    <col min="2" max="2" width="43.28515625" style="8" customWidth="1"/>
    <col min="3" max="3" width="9.28515625" style="41" bestFit="1" customWidth="1"/>
    <col min="4" max="4" width="13" style="8" bestFit="1" customWidth="1"/>
    <col min="5" max="5" width="16.140625" style="8" bestFit="1" customWidth="1"/>
    <col min="6" max="6" width="11.42578125" style="8" customWidth="1"/>
    <col min="7" max="8" width="19" style="8" hidden="1" customWidth="1"/>
    <col min="9" max="9" width="12.7109375" style="8" hidden="1" customWidth="1"/>
    <col min="10" max="10" width="11.140625" style="8" customWidth="1"/>
    <col min="11" max="14" width="9.140625" style="8"/>
    <col min="15" max="15" width="13" style="8" bestFit="1" customWidth="1"/>
    <col min="16" max="16384" width="9.140625" style="8"/>
  </cols>
  <sheetData>
    <row r="1" spans="1:15" x14ac:dyDescent="0.25">
      <c r="A1" s="70" t="s">
        <v>86</v>
      </c>
      <c r="B1" s="70"/>
      <c r="C1" s="70"/>
      <c r="D1" s="70"/>
      <c r="E1" s="70"/>
      <c r="F1" s="70"/>
    </row>
    <row r="2" spans="1:15" ht="37.5" customHeight="1" x14ac:dyDescent="0.25">
      <c r="A2" s="71" t="s">
        <v>36</v>
      </c>
      <c r="B2" s="71"/>
      <c r="C2" s="71"/>
      <c r="D2" s="71"/>
      <c r="E2" s="71"/>
      <c r="F2" s="71"/>
      <c r="G2" s="72"/>
      <c r="H2" s="72"/>
      <c r="I2" s="72"/>
    </row>
    <row r="3" spans="1:15" ht="13.5" customHeight="1" x14ac:dyDescent="0.25">
      <c r="A3" s="9"/>
      <c r="B3" s="10"/>
      <c r="C3" s="12"/>
      <c r="D3" s="12"/>
      <c r="E3" s="12"/>
      <c r="F3" s="12"/>
      <c r="G3" s="12"/>
      <c r="H3" s="12"/>
      <c r="I3" s="12"/>
    </row>
    <row r="4" spans="1:15" ht="33" x14ac:dyDescent="0.25">
      <c r="A4" s="13" t="s">
        <v>0</v>
      </c>
      <c r="B4" s="13" t="s">
        <v>16</v>
      </c>
      <c r="C4" s="14" t="s">
        <v>2</v>
      </c>
      <c r="D4" s="14" t="s">
        <v>111</v>
      </c>
      <c r="E4" s="14" t="s">
        <v>110</v>
      </c>
      <c r="F4" s="14" t="s">
        <v>1</v>
      </c>
      <c r="G4" s="14" t="s">
        <v>5</v>
      </c>
      <c r="H4" s="14" t="s">
        <v>13</v>
      </c>
      <c r="I4" s="13" t="s">
        <v>1</v>
      </c>
    </row>
    <row r="5" spans="1:15" x14ac:dyDescent="0.25">
      <c r="A5" s="13" t="s">
        <v>41</v>
      </c>
      <c r="B5" s="50" t="s">
        <v>34</v>
      </c>
      <c r="C5" s="51"/>
      <c r="D5" s="51"/>
      <c r="E5" s="51"/>
      <c r="F5" s="14"/>
      <c r="G5" s="14"/>
      <c r="H5" s="14"/>
      <c r="I5" s="13"/>
    </row>
    <row r="6" spans="1:15" ht="49.5" x14ac:dyDescent="0.25">
      <c r="A6" s="52" t="s">
        <v>33</v>
      </c>
      <c r="B6" s="53" t="s">
        <v>37</v>
      </c>
      <c r="C6" s="54"/>
      <c r="D6" s="54"/>
      <c r="E6" s="54"/>
      <c r="F6" s="54"/>
      <c r="G6" s="14"/>
      <c r="H6" s="14"/>
      <c r="I6" s="13"/>
    </row>
    <row r="7" spans="1:15" ht="82.5" x14ac:dyDescent="0.25">
      <c r="A7" s="20" t="s">
        <v>33</v>
      </c>
      <c r="B7" s="19" t="s">
        <v>38</v>
      </c>
      <c r="C7" s="20"/>
      <c r="D7" s="20"/>
      <c r="E7" s="20"/>
      <c r="F7" s="20"/>
      <c r="G7" s="14"/>
      <c r="H7" s="14"/>
      <c r="I7" s="13"/>
    </row>
    <row r="8" spans="1:15" ht="66" x14ac:dyDescent="0.25">
      <c r="A8" s="46" t="s">
        <v>33</v>
      </c>
      <c r="B8" s="42" t="s">
        <v>39</v>
      </c>
      <c r="C8" s="46"/>
      <c r="D8" s="48"/>
      <c r="E8" s="46"/>
      <c r="F8" s="46"/>
      <c r="G8" s="14"/>
      <c r="H8" s="14"/>
      <c r="I8" s="13"/>
    </row>
    <row r="9" spans="1:15" x14ac:dyDescent="0.25">
      <c r="A9" s="14" t="s">
        <v>42</v>
      </c>
      <c r="B9" s="55" t="s">
        <v>35</v>
      </c>
      <c r="C9" s="34"/>
      <c r="D9" s="34"/>
      <c r="E9" s="34"/>
      <c r="F9" s="34"/>
      <c r="G9" s="14"/>
      <c r="H9" s="14"/>
      <c r="I9" s="13"/>
    </row>
    <row r="10" spans="1:15" ht="33" x14ac:dyDescent="0.25">
      <c r="A10" s="17" t="s">
        <v>23</v>
      </c>
      <c r="B10" s="56" t="s">
        <v>40</v>
      </c>
      <c r="C10" s="17">
        <f>SUM(C11:C14)</f>
        <v>16</v>
      </c>
      <c r="D10" s="17"/>
      <c r="E10" s="17"/>
      <c r="F10" s="17"/>
      <c r="G10" s="14"/>
      <c r="H10" s="14"/>
      <c r="I10" s="13"/>
    </row>
    <row r="11" spans="1:15" ht="49.5" x14ac:dyDescent="0.25">
      <c r="A11" s="45">
        <v>1</v>
      </c>
      <c r="B11" s="47" t="s">
        <v>44</v>
      </c>
      <c r="C11" s="45"/>
      <c r="D11" s="44">
        <v>45712</v>
      </c>
      <c r="E11" s="45"/>
      <c r="F11" s="57"/>
      <c r="G11" s="14"/>
      <c r="H11" s="14"/>
      <c r="I11" s="13"/>
    </row>
    <row r="12" spans="1:15" ht="49.5" x14ac:dyDescent="0.25">
      <c r="A12" s="20">
        <v>2</v>
      </c>
      <c r="B12" s="19" t="s">
        <v>66</v>
      </c>
      <c r="C12" s="64">
        <v>15</v>
      </c>
      <c r="D12" s="66">
        <f>+D11+15</f>
        <v>45727</v>
      </c>
      <c r="E12" s="20" t="s">
        <v>69</v>
      </c>
      <c r="F12" s="64"/>
      <c r="G12" s="14"/>
      <c r="H12" s="14"/>
      <c r="I12" s="13"/>
    </row>
    <row r="13" spans="1:15" ht="33" x14ac:dyDescent="0.25">
      <c r="A13" s="20">
        <v>3</v>
      </c>
      <c r="B13" s="19" t="s">
        <v>45</v>
      </c>
      <c r="C13" s="65"/>
      <c r="D13" s="65"/>
      <c r="E13" s="20" t="s">
        <v>46</v>
      </c>
      <c r="F13" s="65"/>
      <c r="G13" s="14"/>
      <c r="H13" s="14"/>
      <c r="I13" s="13"/>
    </row>
    <row r="14" spans="1:15" ht="33" x14ac:dyDescent="0.25">
      <c r="A14" s="20">
        <v>4</v>
      </c>
      <c r="B14" s="19" t="s">
        <v>22</v>
      </c>
      <c r="C14" s="20">
        <v>1</v>
      </c>
      <c r="D14" s="21">
        <f>D12+1</f>
        <v>45728</v>
      </c>
      <c r="E14" s="20" t="s">
        <v>47</v>
      </c>
      <c r="F14" s="18"/>
      <c r="G14" s="14"/>
      <c r="H14" s="14"/>
      <c r="I14" s="13"/>
    </row>
    <row r="15" spans="1:15" ht="66" x14ac:dyDescent="0.25">
      <c r="A15" s="18" t="s">
        <v>24</v>
      </c>
      <c r="B15" s="22" t="s">
        <v>63</v>
      </c>
      <c r="C15" s="18">
        <f>SUM(C16:C39)</f>
        <v>110</v>
      </c>
      <c r="D15" s="18"/>
      <c r="E15" s="18"/>
      <c r="F15" s="20" t="s">
        <v>116</v>
      </c>
      <c r="G15" s="14"/>
      <c r="H15" s="14"/>
      <c r="I15" s="13"/>
      <c r="O15" s="27"/>
    </row>
    <row r="16" spans="1:15" ht="49.5" x14ac:dyDescent="0.25">
      <c r="A16" s="20">
        <v>5</v>
      </c>
      <c r="B16" s="19" t="s">
        <v>51</v>
      </c>
      <c r="C16" s="64">
        <v>1</v>
      </c>
      <c r="D16" s="66">
        <v>45729</v>
      </c>
      <c r="E16" s="20" t="s">
        <v>49</v>
      </c>
      <c r="F16" s="18"/>
      <c r="G16" s="14"/>
      <c r="H16" s="14"/>
      <c r="I16" s="13"/>
    </row>
    <row r="17" spans="1:9" ht="49.5" x14ac:dyDescent="0.25">
      <c r="A17" s="20">
        <v>6</v>
      </c>
      <c r="B17" s="19" t="s">
        <v>52</v>
      </c>
      <c r="C17" s="69"/>
      <c r="D17" s="69"/>
      <c r="E17" s="20" t="s">
        <v>50</v>
      </c>
      <c r="F17" s="18"/>
      <c r="G17" s="14"/>
      <c r="H17" s="14"/>
      <c r="I17" s="13"/>
    </row>
    <row r="18" spans="1:9" ht="49.5" x14ac:dyDescent="0.25">
      <c r="A18" s="20">
        <v>7</v>
      </c>
      <c r="B18" s="23" t="s">
        <v>53</v>
      </c>
      <c r="C18" s="65"/>
      <c r="D18" s="65"/>
      <c r="E18" s="20" t="s">
        <v>48</v>
      </c>
      <c r="F18" s="18"/>
      <c r="G18" s="14"/>
      <c r="H18" s="14"/>
      <c r="I18" s="13"/>
    </row>
    <row r="19" spans="1:9" ht="49.5" x14ac:dyDescent="0.25">
      <c r="A19" s="20">
        <v>8</v>
      </c>
      <c r="B19" s="23" t="s">
        <v>54</v>
      </c>
      <c r="C19" s="64">
        <v>1</v>
      </c>
      <c r="D19" s="66">
        <f>D16+1</f>
        <v>45730</v>
      </c>
      <c r="E19" s="20" t="s">
        <v>49</v>
      </c>
      <c r="F19" s="18"/>
      <c r="G19" s="14"/>
      <c r="H19" s="14"/>
      <c r="I19" s="13"/>
    </row>
    <row r="20" spans="1:9" ht="49.5" x14ac:dyDescent="0.25">
      <c r="A20" s="20">
        <v>9</v>
      </c>
      <c r="B20" s="23" t="s">
        <v>56</v>
      </c>
      <c r="C20" s="69"/>
      <c r="D20" s="69"/>
      <c r="E20" s="20" t="s">
        <v>50</v>
      </c>
      <c r="F20" s="18"/>
      <c r="G20" s="14"/>
      <c r="H20" s="14"/>
      <c r="I20" s="13"/>
    </row>
    <row r="21" spans="1:9" ht="49.5" x14ac:dyDescent="0.25">
      <c r="A21" s="20">
        <v>10</v>
      </c>
      <c r="B21" s="23" t="s">
        <v>55</v>
      </c>
      <c r="C21" s="65"/>
      <c r="D21" s="65"/>
      <c r="E21" s="20" t="s">
        <v>48</v>
      </c>
      <c r="F21" s="18"/>
      <c r="G21" s="14"/>
      <c r="H21" s="14"/>
      <c r="I21" s="13"/>
    </row>
    <row r="22" spans="1:9" ht="34.5" x14ac:dyDescent="0.25">
      <c r="A22" s="20"/>
      <c r="B22" s="28" t="s">
        <v>78</v>
      </c>
      <c r="C22" s="20"/>
      <c r="D22" s="20"/>
      <c r="E22" s="20"/>
      <c r="F22" s="18"/>
      <c r="G22" s="14"/>
      <c r="H22" s="14"/>
      <c r="I22" s="13"/>
    </row>
    <row r="23" spans="1:9" ht="82.5" x14ac:dyDescent="0.25">
      <c r="A23" s="20">
        <v>11</v>
      </c>
      <c r="B23" s="19" t="s">
        <v>58</v>
      </c>
      <c r="C23" s="64">
        <v>1</v>
      </c>
      <c r="D23" s="66">
        <f>D19+1</f>
        <v>45731</v>
      </c>
      <c r="E23" s="20" t="s">
        <v>57</v>
      </c>
      <c r="F23" s="18"/>
      <c r="G23" s="14"/>
      <c r="H23" s="14"/>
      <c r="I23" s="13"/>
    </row>
    <row r="24" spans="1:9" ht="82.5" x14ac:dyDescent="0.25">
      <c r="A24" s="20">
        <v>12</v>
      </c>
      <c r="B24" s="19" t="s">
        <v>59</v>
      </c>
      <c r="C24" s="65"/>
      <c r="D24" s="65"/>
      <c r="E24" s="20" t="s">
        <v>57</v>
      </c>
      <c r="F24" s="18"/>
      <c r="G24" s="14"/>
      <c r="H24" s="14"/>
      <c r="I24" s="13"/>
    </row>
    <row r="25" spans="1:9" x14ac:dyDescent="0.25">
      <c r="A25" s="20">
        <v>13</v>
      </c>
      <c r="B25" s="23" t="s">
        <v>60</v>
      </c>
      <c r="C25" s="20">
        <v>3</v>
      </c>
      <c r="D25" s="21">
        <f>D23+3</f>
        <v>45734</v>
      </c>
      <c r="E25" s="20" t="s">
        <v>61</v>
      </c>
      <c r="F25" s="18"/>
      <c r="G25" s="14"/>
      <c r="H25" s="14"/>
      <c r="I25" s="13"/>
    </row>
    <row r="26" spans="1:9" ht="33" x14ac:dyDescent="0.25">
      <c r="A26" s="20">
        <v>14</v>
      </c>
      <c r="B26" s="23" t="s">
        <v>85</v>
      </c>
      <c r="C26" s="20">
        <v>2</v>
      </c>
      <c r="D26" s="21">
        <f>+D25+2</f>
        <v>45736</v>
      </c>
      <c r="E26" s="20" t="s">
        <v>57</v>
      </c>
      <c r="F26" s="20"/>
      <c r="G26" s="14"/>
      <c r="H26" s="14"/>
      <c r="I26" s="13"/>
    </row>
    <row r="27" spans="1:9" ht="33" x14ac:dyDescent="0.25">
      <c r="A27" s="20">
        <v>15</v>
      </c>
      <c r="B27" s="23" t="s">
        <v>80</v>
      </c>
      <c r="C27" s="20">
        <v>18</v>
      </c>
      <c r="D27" s="21">
        <f>D26+18</f>
        <v>45754</v>
      </c>
      <c r="E27" s="20" t="s">
        <v>61</v>
      </c>
      <c r="F27" s="20" t="s">
        <v>25</v>
      </c>
      <c r="G27" s="14"/>
      <c r="H27" s="14"/>
      <c r="I27" s="13"/>
    </row>
    <row r="28" spans="1:9" ht="33" x14ac:dyDescent="0.25">
      <c r="A28" s="20">
        <v>16</v>
      </c>
      <c r="B28" s="23" t="s">
        <v>26</v>
      </c>
      <c r="C28" s="20">
        <v>3</v>
      </c>
      <c r="D28" s="21">
        <f>D27+3</f>
        <v>45757</v>
      </c>
      <c r="E28" s="20" t="s">
        <v>57</v>
      </c>
      <c r="F28" s="18"/>
      <c r="G28" s="14"/>
      <c r="H28" s="14"/>
      <c r="I28" s="13"/>
    </row>
    <row r="29" spans="1:9" ht="49.5" x14ac:dyDescent="0.25">
      <c r="A29" s="20">
        <v>17</v>
      </c>
      <c r="B29" s="23" t="s">
        <v>27</v>
      </c>
      <c r="C29" s="20">
        <v>1</v>
      </c>
      <c r="D29" s="21">
        <f>D28+1</f>
        <v>45758</v>
      </c>
      <c r="E29" s="20" t="s">
        <v>57</v>
      </c>
      <c r="F29" s="20" t="s">
        <v>97</v>
      </c>
      <c r="G29" s="14"/>
      <c r="H29" s="14"/>
      <c r="I29" s="13"/>
    </row>
    <row r="30" spans="1:9" x14ac:dyDescent="0.25">
      <c r="A30" s="20">
        <v>18</v>
      </c>
      <c r="B30" s="23" t="s">
        <v>3</v>
      </c>
      <c r="C30" s="20">
        <v>2</v>
      </c>
      <c r="D30" s="49">
        <f>D29+2</f>
        <v>45760</v>
      </c>
      <c r="E30" s="20" t="s">
        <v>61</v>
      </c>
      <c r="F30" s="18"/>
      <c r="G30" s="14"/>
      <c r="H30" s="14"/>
      <c r="I30" s="13"/>
    </row>
    <row r="31" spans="1:9" x14ac:dyDescent="0.25">
      <c r="A31" s="20">
        <v>19</v>
      </c>
      <c r="B31" s="23" t="s">
        <v>29</v>
      </c>
      <c r="C31" s="20">
        <v>1</v>
      </c>
      <c r="D31" s="49">
        <f>D30+1</f>
        <v>45761</v>
      </c>
      <c r="E31" s="20" t="s">
        <v>48</v>
      </c>
      <c r="F31" s="18"/>
      <c r="G31" s="14"/>
      <c r="H31" s="14"/>
      <c r="I31" s="13"/>
    </row>
    <row r="32" spans="1:9" ht="33" x14ac:dyDescent="0.25">
      <c r="A32" s="20">
        <v>20</v>
      </c>
      <c r="B32" s="23" t="s">
        <v>98</v>
      </c>
      <c r="C32" s="20">
        <v>1</v>
      </c>
      <c r="D32" s="21">
        <f>D31+1</f>
        <v>45762</v>
      </c>
      <c r="E32" s="20" t="s">
        <v>57</v>
      </c>
      <c r="F32" s="18"/>
      <c r="G32" s="14"/>
      <c r="H32" s="14"/>
      <c r="I32" s="13"/>
    </row>
    <row r="33" spans="1:9" ht="33" x14ac:dyDescent="0.25">
      <c r="A33" s="20">
        <v>21</v>
      </c>
      <c r="B33" s="23" t="s">
        <v>63</v>
      </c>
      <c r="C33" s="73">
        <v>30</v>
      </c>
      <c r="D33" s="66">
        <f>D32+30</f>
        <v>45792</v>
      </c>
      <c r="E33" s="20" t="s">
        <v>61</v>
      </c>
      <c r="F33" s="18"/>
      <c r="G33" s="14"/>
      <c r="H33" s="14"/>
      <c r="I33" s="13"/>
    </row>
    <row r="34" spans="1:9" ht="66" x14ac:dyDescent="0.25">
      <c r="A34" s="20">
        <v>22</v>
      </c>
      <c r="B34" s="19" t="s">
        <v>64</v>
      </c>
      <c r="C34" s="73"/>
      <c r="D34" s="65"/>
      <c r="E34" s="20" t="s">
        <v>57</v>
      </c>
      <c r="F34" s="18"/>
      <c r="G34" s="14"/>
      <c r="H34" s="14"/>
      <c r="I34" s="13"/>
    </row>
    <row r="35" spans="1:9" ht="33" x14ac:dyDescent="0.25">
      <c r="A35" s="20">
        <v>23</v>
      </c>
      <c r="B35" s="19" t="s">
        <v>101</v>
      </c>
      <c r="C35" s="64">
        <v>15</v>
      </c>
      <c r="D35" s="66">
        <f>+D33+15</f>
        <v>45807</v>
      </c>
      <c r="E35" s="20" t="s">
        <v>61</v>
      </c>
      <c r="F35" s="18"/>
      <c r="G35" s="14"/>
      <c r="H35" s="14"/>
      <c r="I35" s="13"/>
    </row>
    <row r="36" spans="1:9" ht="33" x14ac:dyDescent="0.25">
      <c r="A36" s="20">
        <v>24</v>
      </c>
      <c r="B36" s="19" t="s">
        <v>65</v>
      </c>
      <c r="C36" s="65"/>
      <c r="D36" s="68"/>
      <c r="E36" s="20" t="s">
        <v>48</v>
      </c>
      <c r="F36" s="18"/>
      <c r="G36" s="14"/>
      <c r="H36" s="14"/>
      <c r="I36" s="13"/>
    </row>
    <row r="37" spans="1:9" ht="131.25" customHeight="1" x14ac:dyDescent="0.25">
      <c r="A37" s="20">
        <v>25</v>
      </c>
      <c r="B37" s="19" t="s">
        <v>67</v>
      </c>
      <c r="C37" s="64">
        <v>30</v>
      </c>
      <c r="D37" s="66">
        <f>+D35+30</f>
        <v>45837</v>
      </c>
      <c r="E37" s="20" t="s">
        <v>69</v>
      </c>
      <c r="F37" s="64" t="s">
        <v>30</v>
      </c>
      <c r="G37" s="14"/>
      <c r="H37" s="14"/>
      <c r="I37" s="13"/>
    </row>
    <row r="38" spans="1:9" ht="49.5" x14ac:dyDescent="0.25">
      <c r="A38" s="20">
        <v>26</v>
      </c>
      <c r="B38" s="19" t="s">
        <v>68</v>
      </c>
      <c r="C38" s="65"/>
      <c r="D38" s="68"/>
      <c r="E38" s="20" t="s">
        <v>50</v>
      </c>
      <c r="F38" s="65"/>
      <c r="G38" s="14"/>
      <c r="H38" s="14"/>
      <c r="I38" s="13"/>
    </row>
    <row r="39" spans="1:9" ht="33" x14ac:dyDescent="0.25">
      <c r="A39" s="20">
        <v>27</v>
      </c>
      <c r="B39" s="23" t="s">
        <v>70</v>
      </c>
      <c r="C39" s="20">
        <v>1</v>
      </c>
      <c r="D39" s="21">
        <f>D37+1</f>
        <v>45838</v>
      </c>
      <c r="E39" s="20" t="s">
        <v>48</v>
      </c>
      <c r="F39" s="18"/>
      <c r="G39" s="14"/>
      <c r="H39" s="14"/>
      <c r="I39" s="13"/>
    </row>
    <row r="40" spans="1:9" ht="33" x14ac:dyDescent="0.25">
      <c r="A40" s="18" t="s">
        <v>31</v>
      </c>
      <c r="B40" s="22" t="s">
        <v>71</v>
      </c>
      <c r="C40" s="18">
        <f>SUM(C41:C52)</f>
        <v>33</v>
      </c>
      <c r="D40" s="18"/>
      <c r="E40" s="18"/>
      <c r="F40" s="18"/>
      <c r="G40" s="14"/>
      <c r="H40" s="14"/>
      <c r="I40" s="13"/>
    </row>
    <row r="41" spans="1:9" ht="33" x14ac:dyDescent="0.25">
      <c r="A41" s="20">
        <v>28</v>
      </c>
      <c r="B41" s="23" t="s">
        <v>73</v>
      </c>
      <c r="C41" s="20">
        <v>1</v>
      </c>
      <c r="D41" s="21">
        <v>45839</v>
      </c>
      <c r="E41" s="20" t="s">
        <v>48</v>
      </c>
      <c r="F41" s="20"/>
      <c r="G41" s="30" t="s">
        <v>6</v>
      </c>
      <c r="H41" s="31"/>
      <c r="I41" s="32"/>
    </row>
    <row r="42" spans="1:9" ht="33" x14ac:dyDescent="0.25">
      <c r="A42" s="20">
        <v>29</v>
      </c>
      <c r="B42" s="23" t="s">
        <v>74</v>
      </c>
      <c r="C42" s="20">
        <v>1</v>
      </c>
      <c r="D42" s="21">
        <f>D41+1</f>
        <v>45840</v>
      </c>
      <c r="E42" s="20" t="s">
        <v>72</v>
      </c>
      <c r="F42" s="20"/>
      <c r="G42" s="33" t="s">
        <v>9</v>
      </c>
      <c r="H42" s="74"/>
      <c r="I42" s="76" t="s">
        <v>14</v>
      </c>
    </row>
    <row r="43" spans="1:9" ht="33" x14ac:dyDescent="0.25">
      <c r="A43" s="20">
        <v>30</v>
      </c>
      <c r="B43" s="23" t="s">
        <v>75</v>
      </c>
      <c r="C43" s="20">
        <v>1</v>
      </c>
      <c r="D43" s="21">
        <f>+D42+1</f>
        <v>45841</v>
      </c>
      <c r="E43" s="20" t="s">
        <v>47</v>
      </c>
      <c r="F43" s="20"/>
      <c r="G43" s="34" t="s">
        <v>8</v>
      </c>
      <c r="H43" s="75"/>
      <c r="I43" s="75"/>
    </row>
    <row r="44" spans="1:9" ht="66" x14ac:dyDescent="0.25">
      <c r="A44" s="20">
        <v>31</v>
      </c>
      <c r="B44" s="23" t="s">
        <v>76</v>
      </c>
      <c r="C44" s="64">
        <v>1</v>
      </c>
      <c r="D44" s="66">
        <f>D43+1</f>
        <v>45842</v>
      </c>
      <c r="E44" s="20" t="s">
        <v>57</v>
      </c>
      <c r="F44" s="20"/>
      <c r="G44" s="77" t="s">
        <v>7</v>
      </c>
      <c r="H44" s="79"/>
      <c r="I44" s="80" t="s">
        <v>15</v>
      </c>
    </row>
    <row r="45" spans="1:9" ht="66" x14ac:dyDescent="0.25">
      <c r="A45" s="20">
        <v>32</v>
      </c>
      <c r="B45" s="23" t="s">
        <v>77</v>
      </c>
      <c r="C45" s="65"/>
      <c r="D45" s="65"/>
      <c r="E45" s="20" t="s">
        <v>57</v>
      </c>
      <c r="F45" s="20"/>
      <c r="G45" s="78"/>
      <c r="H45" s="78"/>
      <c r="I45" s="81"/>
    </row>
    <row r="46" spans="1:9" x14ac:dyDescent="0.25">
      <c r="A46" s="20">
        <v>33</v>
      </c>
      <c r="B46" s="23" t="s">
        <v>60</v>
      </c>
      <c r="C46" s="20">
        <v>3</v>
      </c>
      <c r="D46" s="21">
        <f>D44+3</f>
        <v>45845</v>
      </c>
      <c r="E46" s="20" t="s">
        <v>61</v>
      </c>
      <c r="F46" s="20"/>
      <c r="G46" s="30" t="s">
        <v>10</v>
      </c>
      <c r="H46" s="31"/>
      <c r="I46" s="35"/>
    </row>
    <row r="47" spans="1:9" ht="33" x14ac:dyDescent="0.25">
      <c r="A47" s="20">
        <v>34</v>
      </c>
      <c r="B47" s="23" t="s">
        <v>85</v>
      </c>
      <c r="C47" s="20">
        <v>2</v>
      </c>
      <c r="D47" s="21">
        <f>D46+2</f>
        <v>45847</v>
      </c>
      <c r="E47" s="20" t="s">
        <v>57</v>
      </c>
      <c r="F47" s="20"/>
      <c r="G47" s="14"/>
      <c r="H47" s="14"/>
      <c r="I47" s="13"/>
    </row>
    <row r="48" spans="1:9" ht="82.5" x14ac:dyDescent="0.25">
      <c r="A48" s="20">
        <v>35</v>
      </c>
      <c r="B48" s="23" t="s">
        <v>80</v>
      </c>
      <c r="C48" s="20">
        <v>18</v>
      </c>
      <c r="D48" s="21">
        <f>D47+18</f>
        <v>45865</v>
      </c>
      <c r="E48" s="20" t="s">
        <v>83</v>
      </c>
      <c r="F48" s="20" t="s">
        <v>79</v>
      </c>
      <c r="G48" s="14"/>
      <c r="H48" s="14"/>
      <c r="I48" s="13"/>
    </row>
    <row r="49" spans="1:9" x14ac:dyDescent="0.25">
      <c r="A49" s="20">
        <v>36</v>
      </c>
      <c r="B49" s="23" t="s">
        <v>81</v>
      </c>
      <c r="C49" s="20">
        <v>3</v>
      </c>
      <c r="D49" s="21">
        <f>D48+3</f>
        <v>45868</v>
      </c>
      <c r="E49" s="20" t="s">
        <v>61</v>
      </c>
      <c r="F49" s="20"/>
      <c r="G49" s="30" t="s">
        <v>10</v>
      </c>
      <c r="H49" s="31"/>
      <c r="I49" s="36"/>
    </row>
    <row r="50" spans="1:9" x14ac:dyDescent="0.25">
      <c r="A50" s="20">
        <v>37</v>
      </c>
      <c r="B50" s="23" t="s">
        <v>3</v>
      </c>
      <c r="C50" s="20">
        <v>1</v>
      </c>
      <c r="D50" s="21">
        <f>D49+1</f>
        <v>45869</v>
      </c>
      <c r="E50" s="20" t="s">
        <v>61</v>
      </c>
      <c r="F50" s="20"/>
      <c r="G50" s="30" t="s">
        <v>11</v>
      </c>
      <c r="H50" s="31"/>
      <c r="I50" s="32"/>
    </row>
    <row r="51" spans="1:9" x14ac:dyDescent="0.25">
      <c r="A51" s="20">
        <v>38</v>
      </c>
      <c r="B51" s="23" t="s">
        <v>4</v>
      </c>
      <c r="C51" s="20">
        <v>1</v>
      </c>
      <c r="D51" s="21">
        <f>D50+1</f>
        <v>45870</v>
      </c>
      <c r="E51" s="20" t="s">
        <v>48</v>
      </c>
      <c r="F51" s="20"/>
      <c r="G51" s="30" t="s">
        <v>6</v>
      </c>
      <c r="H51" s="31"/>
      <c r="I51" s="32" t="s">
        <v>14</v>
      </c>
    </row>
    <row r="52" spans="1:9" ht="49.5" x14ac:dyDescent="0.25">
      <c r="A52" s="37">
        <v>39</v>
      </c>
      <c r="B52" s="38" t="s">
        <v>82</v>
      </c>
      <c r="C52" s="37">
        <v>1</v>
      </c>
      <c r="D52" s="48">
        <f>D51+1</f>
        <v>45871</v>
      </c>
      <c r="E52" s="20" t="s">
        <v>84</v>
      </c>
      <c r="F52" s="37"/>
      <c r="G52" s="34" t="s">
        <v>12</v>
      </c>
      <c r="H52" s="40"/>
      <c r="I52" s="32" t="s">
        <v>15</v>
      </c>
    </row>
    <row r="53" spans="1:9" x14ac:dyDescent="0.25">
      <c r="A53" s="30"/>
      <c r="B53" s="13" t="s">
        <v>32</v>
      </c>
      <c r="C53" s="13">
        <f>C10+C15+C40</f>
        <v>159</v>
      </c>
      <c r="D53" s="13"/>
      <c r="E53" s="13"/>
      <c r="F53" s="13"/>
      <c r="G53" s="13"/>
      <c r="H53" s="13"/>
      <c r="I53" s="32"/>
    </row>
  </sheetData>
  <mergeCells count="25">
    <mergeCell ref="A1:F1"/>
    <mergeCell ref="F12:F13"/>
    <mergeCell ref="C37:C38"/>
    <mergeCell ref="F37:F38"/>
    <mergeCell ref="A2:I2"/>
    <mergeCell ref="D12:D13"/>
    <mergeCell ref="C12:C13"/>
    <mergeCell ref="C16:C18"/>
    <mergeCell ref="D16:D18"/>
    <mergeCell ref="C19:C21"/>
    <mergeCell ref="D19:D21"/>
    <mergeCell ref="C23:C24"/>
    <mergeCell ref="D23:D24"/>
    <mergeCell ref="I42:I43"/>
    <mergeCell ref="C33:C34"/>
    <mergeCell ref="I44:I45"/>
    <mergeCell ref="G44:G45"/>
    <mergeCell ref="H42:H43"/>
    <mergeCell ref="H44:H45"/>
    <mergeCell ref="C44:C45"/>
    <mergeCell ref="D44:D45"/>
    <mergeCell ref="D33:D34"/>
    <mergeCell ref="C35:C36"/>
    <mergeCell ref="D35:D36"/>
    <mergeCell ref="D37:D38"/>
  </mergeCells>
  <pageMargins left="0.27559055118110237" right="0.19685039370078741" top="0.59055118110236227" bottom="0.19685039370078741" header="0.31496062992125984" footer="0.31496062992125984"/>
  <pageSetup paperSize="9" orientation="portrait"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6"/>
  <sheetViews>
    <sheetView workbookViewId="0">
      <selection activeCell="G32" sqref="G32"/>
    </sheetView>
  </sheetViews>
  <sheetFormatPr defaultColWidth="9.140625" defaultRowHeight="15.75" x14ac:dyDescent="0.25"/>
  <cols>
    <col min="1" max="3" width="9.140625" style="1"/>
    <col min="4" max="7" width="9.140625" style="2"/>
    <col min="8" max="8" width="10" style="2" bestFit="1" customWidth="1"/>
    <col min="9" max="9" width="9.140625" style="2"/>
    <col min="10" max="10" width="19.85546875" style="2" bestFit="1" customWidth="1"/>
    <col min="11" max="11" width="12.5703125" style="2" bestFit="1" customWidth="1"/>
    <col min="12" max="14" width="9.140625" style="2"/>
    <col min="15" max="16384" width="9.140625" style="1"/>
  </cols>
  <sheetData>
    <row r="2" spans="1:11" x14ac:dyDescent="0.25">
      <c r="H2" s="2" t="s">
        <v>18</v>
      </c>
      <c r="I2" s="2" t="s">
        <v>19</v>
      </c>
      <c r="J2" s="2" t="s">
        <v>20</v>
      </c>
    </row>
    <row r="3" spans="1:11" x14ac:dyDescent="0.25">
      <c r="A3" s="1" t="s">
        <v>17</v>
      </c>
      <c r="D3" s="2">
        <v>10</v>
      </c>
      <c r="E3" s="2">
        <v>20</v>
      </c>
      <c r="H3" s="2">
        <v>12.2</v>
      </c>
      <c r="I3" s="2">
        <f>H3*10%</f>
        <v>1.22</v>
      </c>
      <c r="J3" s="6">
        <f>(H3+I3)*10^9</f>
        <v>13420000000</v>
      </c>
    </row>
    <row r="4" spans="1:11" x14ac:dyDescent="0.25">
      <c r="D4" s="2">
        <v>3.85</v>
      </c>
      <c r="E4" s="2">
        <v>3.33</v>
      </c>
    </row>
    <row r="5" spans="1:11" x14ac:dyDescent="0.25">
      <c r="F5" s="3">
        <f>E3-H3</f>
        <v>7.8000000000000007</v>
      </c>
      <c r="G5" s="4">
        <f>G6*F5/F6</f>
        <v>0.40560000000000007</v>
      </c>
    </row>
    <row r="6" spans="1:11" x14ac:dyDescent="0.25">
      <c r="F6" s="3">
        <f>+E3-D3</f>
        <v>10</v>
      </c>
      <c r="G6" s="2">
        <f>D4-E4</f>
        <v>0.52</v>
      </c>
      <c r="H6" s="5">
        <f>G5+E4</f>
        <v>3.7356000000000003</v>
      </c>
      <c r="J6" s="7">
        <f>H6%*J3</f>
        <v>501317520</v>
      </c>
      <c r="K6" s="2" t="s">
        <v>21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TH PK2</vt:lpstr>
      <vt:lpstr>Sheet1</vt:lpstr>
      <vt:lpstr>Đường liên phường TS-TG</vt:lpstr>
      <vt:lpstr>Đường Trang Hạ</vt:lpstr>
      <vt:lpstr>Tính toán hệ số</vt:lpstr>
      <vt:lpstr>Sheet3</vt:lpstr>
      <vt:lpstr>'TH PK2'!Print_Area</vt:lpstr>
      <vt:lpstr>'Đường liên phường TS-TG'!Print_Titles</vt:lpstr>
      <vt:lpstr>'Đường Trang Hạ'!Print_Titles</vt:lpstr>
      <vt:lpstr>'TH PK2'!Print_Titles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ThienIT</dc:creator>
  <cp:lastModifiedBy>Administrator</cp:lastModifiedBy>
  <cp:lastPrinted>2026-05-25T06:39:21Z</cp:lastPrinted>
  <dcterms:created xsi:type="dcterms:W3CDTF">2020-11-05T08:23:05Z</dcterms:created>
  <dcterms:modified xsi:type="dcterms:W3CDTF">2026-05-25T07:48:08Z</dcterms:modified>
</cp:coreProperties>
</file>